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Y:\Фламко\Кулебякин\Опросные листы\"/>
    </mc:Choice>
  </mc:AlternateContent>
  <bookViews>
    <workbookView xWindow="0" yWindow="0" windowWidth="28800" windowHeight="12435"/>
  </bookViews>
  <sheets>
    <sheet name="Расчёт расширительного бака" sheetId="6" r:id="rId1"/>
    <sheet name="Справочная информация" sheetId="5" state="hidden" r:id="rId2"/>
  </sheets>
  <calcPr calcId="152511"/>
</workbook>
</file>

<file path=xl/calcChain.xml><?xml version="1.0" encoding="utf-8"?>
<calcChain xmlns="http://schemas.openxmlformats.org/spreadsheetml/2006/main">
  <c r="AE45" i="6" l="1"/>
  <c r="D59" i="6" s="1"/>
  <c r="F93" i="6"/>
  <c r="U41" i="6" l="1"/>
  <c r="U39" i="6"/>
  <c r="O71" i="6" l="1"/>
  <c r="R35" i="6"/>
  <c r="V35" i="6" s="1"/>
  <c r="N65" i="6"/>
  <c r="N75" i="6" l="1"/>
</calcChain>
</file>

<file path=xl/sharedStrings.xml><?xml version="1.0" encoding="utf-8"?>
<sst xmlns="http://schemas.openxmlformats.org/spreadsheetml/2006/main" count="237" uniqueCount="202">
  <si>
    <t>бар</t>
  </si>
  <si>
    <t>м</t>
  </si>
  <si>
    <t>л</t>
  </si>
  <si>
    <t>/</t>
  </si>
  <si>
    <t>%</t>
  </si>
  <si>
    <t>Гкал/ч</t>
  </si>
  <si>
    <t>°С</t>
  </si>
  <si>
    <t>МВт</t>
  </si>
  <si>
    <t>Подбор   мембранного расширительного бака</t>
  </si>
  <si>
    <t>Коэффициент расширения воды и водногликолевой смеси в зависимости от температуры, %</t>
  </si>
  <si>
    <t>Содержание гликоля, %</t>
  </si>
  <si>
    <t> °С</t>
  </si>
  <si>
    <t>Дата заполнения*</t>
  </si>
  <si>
    <t>ИНФОРМАЦИЯ О ЗАКАЗЧИКЕ</t>
  </si>
  <si>
    <t>Название компании*</t>
  </si>
  <si>
    <t>Адрес*</t>
  </si>
  <si>
    <t>КОНТАКТНОЕ ЛИЦО</t>
  </si>
  <si>
    <t>Ф.И.О.*</t>
  </si>
  <si>
    <t>Должность*</t>
  </si>
  <si>
    <t>Тел./Факс*</t>
  </si>
  <si>
    <t>E-mail:</t>
  </si>
  <si>
    <t>СВЕДЕНИЯ ОБ ОБЪЕКТЕ</t>
  </si>
  <si>
    <t>Название*</t>
  </si>
  <si>
    <t>Система**</t>
  </si>
  <si>
    <t>Место установки*</t>
  </si>
  <si>
    <t>ИСХОДНЫЕ ДАННЫЕ ДЛЯ РАСЧЕТА</t>
  </si>
  <si>
    <t>Тепловая мощность системы**</t>
  </si>
  <si>
    <t>Статическое давление в системе**</t>
  </si>
  <si>
    <t>м вод.ст.</t>
  </si>
  <si>
    <t>Тип теплоносителя*</t>
  </si>
  <si>
    <t>вода</t>
  </si>
  <si>
    <t>раствор гликоля</t>
  </si>
  <si>
    <t>Температурный график системы*</t>
  </si>
  <si>
    <t>ДОПОЛНИТЕЛЬНАЯ ИНФОРМАЦИЯ</t>
  </si>
  <si>
    <t>Максимальное давление в системе**</t>
  </si>
  <si>
    <t>РАСЧЁТ МЕМБРАННОГО РАСШИРИТЕЛЬНОГО БАКА</t>
  </si>
  <si>
    <t>Заменяемая мембрана</t>
  </si>
  <si>
    <t>нет</t>
  </si>
  <si>
    <t>по высоте</t>
  </si>
  <si>
    <t>по ширине</t>
  </si>
  <si>
    <t>Объем системы</t>
  </si>
  <si>
    <t>РЕКОМЕНДУЕМЫЙ МЕМБРАННЫЙ РАСШИРИТЕЛЬНЫЙ БАК</t>
  </si>
  <si>
    <t>Модель бака</t>
  </si>
  <si>
    <t>SPL FM 8</t>
  </si>
  <si>
    <t>SPL FM 12</t>
  </si>
  <si>
    <t>SPL FM 18</t>
  </si>
  <si>
    <t>SPL FM 24</t>
  </si>
  <si>
    <t>SPL FM 35</t>
  </si>
  <si>
    <t>SPL FM 50</t>
  </si>
  <si>
    <t>SPL FM 80</t>
  </si>
  <si>
    <t>SPL FM 100</t>
  </si>
  <si>
    <t>SPL FM 150</t>
  </si>
  <si>
    <t>SPL FM 200</t>
  </si>
  <si>
    <t>SPL FM 300</t>
  </si>
  <si>
    <t>SPL FM 500</t>
  </si>
  <si>
    <t>SPL FM 750</t>
  </si>
  <si>
    <t>SPL FM 1000</t>
  </si>
  <si>
    <t>SPL RM 35</t>
  </si>
  <si>
    <t>SPL RM 50</t>
  </si>
  <si>
    <t>SPL RM 80</t>
  </si>
  <si>
    <t>SPL RM 100</t>
  </si>
  <si>
    <t>SPL RM 150</t>
  </si>
  <si>
    <t>SPL RM 200</t>
  </si>
  <si>
    <t>SPL RM 300</t>
  </si>
  <si>
    <t>SPL RM 500</t>
  </si>
  <si>
    <t>SPL RM 750</t>
  </si>
  <si>
    <t>SPL RM 1000</t>
  </si>
  <si>
    <t>SPL RM 1500</t>
  </si>
  <si>
    <t>SPL RM 2000</t>
  </si>
  <si>
    <t>SPL RM 2500</t>
  </si>
  <si>
    <t>SPL RM 3000</t>
  </si>
  <si>
    <t>SPL RM 4000</t>
  </si>
  <si>
    <t>SPL RM 5000</t>
  </si>
  <si>
    <t>SPL RM 10000</t>
  </si>
  <si>
    <t>Н,
мм</t>
  </si>
  <si>
    <t>Присоед., резьба</t>
  </si>
  <si>
    <t>Тип резьбы</t>
  </si>
  <si>
    <t>Вес,
кг</t>
  </si>
  <si>
    <t>8 л</t>
  </si>
  <si>
    <t>12 л</t>
  </si>
  <si>
    <t>18 л</t>
  </si>
  <si>
    <t>24 л</t>
  </si>
  <si>
    <t>35 л</t>
  </si>
  <si>
    <t>50 л</t>
  </si>
  <si>
    <t>80 л</t>
  </si>
  <si>
    <t>100 л</t>
  </si>
  <si>
    <t>150 л</t>
  </si>
  <si>
    <t>200 л</t>
  </si>
  <si>
    <t>300 л</t>
  </si>
  <si>
    <t>500 л</t>
  </si>
  <si>
    <t>750 л</t>
  </si>
  <si>
    <t>1000 л</t>
  </si>
  <si>
    <t>1500 л</t>
  </si>
  <si>
    <t>2000 л</t>
  </si>
  <si>
    <t>2500 л</t>
  </si>
  <si>
    <t>3000 л</t>
  </si>
  <si>
    <t>4000 л</t>
  </si>
  <si>
    <t>5000 л</t>
  </si>
  <si>
    <t>10000 л</t>
  </si>
  <si>
    <t>6 бар</t>
  </si>
  <si>
    <t>10 бар</t>
  </si>
  <si>
    <t>16 бар</t>
  </si>
  <si>
    <t>25 бар</t>
  </si>
  <si>
    <t>1,5 бар</t>
  </si>
  <si>
    <t>3,0 бар</t>
  </si>
  <si>
    <t>4,0 бар</t>
  </si>
  <si>
    <t>¾"</t>
  </si>
  <si>
    <t>верхнее</t>
  </si>
  <si>
    <t>1"</t>
  </si>
  <si>
    <t>1¼"</t>
  </si>
  <si>
    <t>внутр.</t>
  </si>
  <si>
    <t>нижнее</t>
  </si>
  <si>
    <t>есть</t>
  </si>
  <si>
    <t>2"</t>
  </si>
  <si>
    <t>3"</t>
  </si>
  <si>
    <t>DN 100</t>
  </si>
  <si>
    <t xml:space="preserve">Объем, л </t>
  </si>
  <si>
    <r>
      <t xml:space="preserve"> Т</t>
    </r>
    <r>
      <rPr>
        <b/>
        <i/>
        <vertAlign val="subscript"/>
        <sz val="9"/>
        <color theme="1"/>
        <rFont val="Calibri"/>
        <family val="2"/>
        <charset val="204"/>
        <scheme val="minor"/>
      </rPr>
      <t>ср.</t>
    </r>
    <r>
      <rPr>
        <b/>
        <i/>
        <sz val="11"/>
        <color theme="1"/>
        <rFont val="Calibri"/>
        <family val="2"/>
        <charset val="204"/>
        <scheme val="minor"/>
      </rPr>
      <t xml:space="preserve"> =</t>
    </r>
  </si>
  <si>
    <t>прямая Т1 =</t>
  </si>
  <si>
    <t>обратная Т2 =</t>
  </si>
  <si>
    <t>Ограничение по габаритам проёма</t>
  </si>
  <si>
    <t>50% максимум!</t>
  </si>
  <si>
    <t>Расчёт произвёл:</t>
  </si>
  <si>
    <t>Кулебякин Михаил, m.kulebyakin@splpro.ru, +7(926) 089-55-51, #316</t>
  </si>
  <si>
    <t>Балуева Анна, a.balueva@splpro.ru, +7(929) 505-01-40, #325</t>
  </si>
  <si>
    <t>Шепель Виктор, v.shepel@splpro.ru, +7(926) 096-90-25, #315</t>
  </si>
  <si>
    <t>Капитанов Алексей, a.kapitanov@splpro.ru, +7(926) 089-55-31, #332</t>
  </si>
  <si>
    <t>Мордасов Михаил, m.mordasov@splpro.ru, +7(926) 089-55-68, #314</t>
  </si>
  <si>
    <t>отопление</t>
  </si>
  <si>
    <t>вентиляция</t>
  </si>
  <si>
    <t>другая</t>
  </si>
  <si>
    <t>запрос</t>
  </si>
  <si>
    <t>Подкл. к системе</t>
  </si>
  <si>
    <t>Мано- метр</t>
  </si>
  <si>
    <t>"01"</t>
  </si>
  <si>
    <t>"02"</t>
  </si>
  <si>
    <t>"14"</t>
  </si>
  <si>
    <t>"03"</t>
  </si>
  <si>
    <t>"04"</t>
  </si>
  <si>
    <t>"05"</t>
  </si>
  <si>
    <t>"06"</t>
  </si>
  <si>
    <t>"07"</t>
  </si>
  <si>
    <t>"08"</t>
  </si>
  <si>
    <t>"09"</t>
  </si>
  <si>
    <t>"10"</t>
  </si>
  <si>
    <t>"11"</t>
  </si>
  <si>
    <t>"12"</t>
  </si>
  <si>
    <t>"13"</t>
  </si>
  <si>
    <t>"15"</t>
  </si>
  <si>
    <t>"16"</t>
  </si>
  <si>
    <t>"17"</t>
  </si>
  <si>
    <t>"18"</t>
  </si>
  <si>
    <t>"19"</t>
  </si>
  <si>
    <t>"20"</t>
  </si>
  <si>
    <t>"21"</t>
  </si>
  <si>
    <t>"22"</t>
  </si>
  <si>
    <t>"23"</t>
  </si>
  <si>
    <t>"24"</t>
  </si>
  <si>
    <t>"25"</t>
  </si>
  <si>
    <t>"26"</t>
  </si>
  <si>
    <t>"27"</t>
  </si>
  <si>
    <t>"28"</t>
  </si>
  <si>
    <t>"29"</t>
  </si>
  <si>
    <t>"30"</t>
  </si>
  <si>
    <t>"31"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</si>
  <si>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</si>
  <si>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</si>
  <si>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</si>
  <si>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</si>
  <si>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</si>
  <si>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</si>
  <si>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</si>
  <si>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</si>
  <si>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</si>
  <si>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</si>
  <si>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</si>
  <si>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</si>
  <si>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года</t>
  </si>
  <si>
    <r>
      <t>К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расш.</t>
    </r>
    <r>
      <rPr>
        <b/>
        <i/>
        <sz val="12"/>
        <color theme="1"/>
        <rFont val="Calibri"/>
        <family val="2"/>
        <charset val="204"/>
        <scheme val="minor"/>
      </rPr>
      <t xml:space="preserve"> =</t>
    </r>
  </si>
  <si>
    <r>
      <t>ВНИМАНИЕ! Перед монтажом мембранного расширительного бака необходимо давление в газовой полости Р</t>
    </r>
    <r>
      <rPr>
        <b/>
        <i/>
        <vertAlign val="subscript"/>
        <sz val="9"/>
        <color rgb="FFFF0000"/>
        <rFont val="Arial Cyr"/>
        <charset val="204"/>
      </rPr>
      <t>предв.</t>
    </r>
    <r>
      <rPr>
        <b/>
        <i/>
        <sz val="9"/>
        <color rgb="FFFF0000"/>
        <rFont val="Arial Cyr"/>
        <charset val="204"/>
      </rPr>
      <t xml:space="preserve"> привести в соответствие с расчётным предварительным давлением!</t>
    </r>
  </si>
  <si>
    <r>
      <t>Р</t>
    </r>
    <r>
      <rPr>
        <b/>
        <vertAlign val="subscript"/>
        <sz val="8"/>
        <color theme="0"/>
        <rFont val="Calibri"/>
        <family val="2"/>
        <charset val="204"/>
        <scheme val="minor"/>
      </rPr>
      <t>макс.раб.</t>
    </r>
  </si>
  <si>
    <r>
      <rPr>
        <b/>
        <sz val="8"/>
        <color theme="0"/>
        <rFont val="Calibri"/>
        <family val="2"/>
        <charset val="204"/>
      </rPr>
      <t>Ø</t>
    </r>
    <r>
      <rPr>
        <b/>
        <sz val="8"/>
        <color theme="0"/>
        <rFont val="Calibri"/>
        <family val="2"/>
        <charset val="204"/>
        <scheme val="minor"/>
      </rPr>
      <t>,
мм</t>
    </r>
  </si>
  <si>
    <t>наружн.</t>
  </si>
  <si>
    <r>
      <t>Р</t>
    </r>
    <r>
      <rPr>
        <b/>
        <i/>
        <vertAlign val="subscript"/>
        <sz val="10"/>
        <rFont val="Arial Cyr"/>
        <charset val="204"/>
      </rPr>
      <t xml:space="preserve">предв.расч. = </t>
    </r>
  </si>
  <si>
    <t>вписать вручную</t>
  </si>
  <si>
    <t>Коэффициент расширения, или прирост объёма теплоносителя при его нагреве (охлаждении) от 10 °С  до средней температуры системы, считая что система заполняется при температуре 10 °С.</t>
  </si>
  <si>
    <t>Коэффициента заполнения бака (коэффициент эффективности) при заданных условиях работы, который показывает максимальный объём жидкости в процентах от полного объема расширительного бака.</t>
  </si>
  <si>
    <t>Потребный объем мембранного расширительного бака с учётом коэффициента запаса 1,25.</t>
  </si>
  <si>
    <t>Округляем в большую сторону и выбираем из списка!</t>
  </si>
  <si>
    <r>
      <t>К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зап.</t>
    </r>
    <r>
      <rPr>
        <b/>
        <i/>
        <sz val="12"/>
        <color theme="1"/>
        <rFont val="Calibri"/>
        <family val="2"/>
        <charset val="204"/>
        <scheme val="minor"/>
      </rPr>
      <t xml:space="preserve"> = (Р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макс.+1</t>
    </r>
    <r>
      <rPr>
        <b/>
        <i/>
        <sz val="12"/>
        <color theme="1"/>
        <rFont val="Calibri"/>
        <family val="2"/>
        <charset val="204"/>
        <scheme val="minor"/>
      </rPr>
      <t xml:space="preserve">  -  Р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стат.+1</t>
    </r>
    <r>
      <rPr>
        <b/>
        <i/>
        <sz val="12"/>
        <color theme="1"/>
        <rFont val="Calibri"/>
        <family val="2"/>
        <charset val="204"/>
        <scheme val="minor"/>
      </rPr>
      <t>) : Р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макс.+1</t>
    </r>
    <r>
      <rPr>
        <b/>
        <i/>
        <sz val="12"/>
        <color theme="1"/>
        <rFont val="Calibri"/>
        <family val="2"/>
        <charset val="204"/>
        <scheme val="minor"/>
      </rPr>
      <t xml:space="preserve"> = </t>
    </r>
  </si>
  <si>
    <r>
      <t>V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расш.</t>
    </r>
    <r>
      <rPr>
        <b/>
        <i/>
        <sz val="12"/>
        <color theme="1"/>
        <rFont val="Calibri"/>
        <family val="2"/>
        <charset val="204"/>
        <scheme val="minor"/>
      </rPr>
      <t xml:space="preserve"> = (V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сист.</t>
    </r>
    <r>
      <rPr>
        <b/>
        <i/>
        <sz val="12"/>
        <color theme="1"/>
        <rFont val="Calibri"/>
        <family val="2"/>
        <charset val="204"/>
        <scheme val="minor"/>
      </rPr>
      <t xml:space="preserve"> х  К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расш.</t>
    </r>
    <r>
      <rPr>
        <b/>
        <i/>
        <sz val="12"/>
        <color theme="1"/>
        <rFont val="Calibri"/>
        <family val="2"/>
        <charset val="204"/>
        <scheme val="minor"/>
      </rPr>
      <t>) : 100 =</t>
    </r>
  </si>
  <si>
    <r>
      <t>V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бака</t>
    </r>
    <r>
      <rPr>
        <b/>
        <i/>
        <sz val="12"/>
        <color theme="1"/>
        <rFont val="Calibri"/>
        <family val="2"/>
        <charset val="204"/>
        <scheme val="minor"/>
      </rPr>
      <t xml:space="preserve"> = (1,25  х  V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расш.</t>
    </r>
    <r>
      <rPr>
        <b/>
        <i/>
        <sz val="12"/>
        <color theme="1"/>
        <rFont val="Calibri"/>
        <family val="2"/>
        <charset val="204"/>
        <scheme val="minor"/>
      </rPr>
      <t>) : К</t>
    </r>
    <r>
      <rPr>
        <b/>
        <i/>
        <vertAlign val="subscript"/>
        <sz val="12"/>
        <color theme="1"/>
        <rFont val="Calibri"/>
        <family val="2"/>
        <charset val="204"/>
        <scheme val="minor"/>
      </rPr>
      <t>зап.</t>
    </r>
    <r>
      <rPr>
        <b/>
        <i/>
        <sz val="12"/>
        <color theme="1"/>
        <rFont val="Calibri"/>
        <family val="2"/>
        <charset val="204"/>
        <scheme val="minor"/>
      </rPr>
      <t xml:space="preserve"> =</t>
    </r>
  </si>
  <si>
    <t>нет, тип бака FM 6, 10 бар</t>
  </si>
  <si>
    <t>да, тип бака RM 6, 10, 16, 25 бар</t>
  </si>
  <si>
    <r>
      <t>Объем расширения теплоносителя.  V</t>
    </r>
    <r>
      <rPr>
        <b/>
        <i/>
        <vertAlign val="subscript"/>
        <sz val="9"/>
        <color theme="1"/>
        <rFont val="Calibri"/>
        <family val="2"/>
        <charset val="204"/>
        <scheme val="minor"/>
      </rPr>
      <t>расш.</t>
    </r>
    <r>
      <rPr>
        <b/>
        <i/>
        <sz val="9"/>
        <color theme="1"/>
        <rFont val="Calibri"/>
        <family val="2"/>
        <charset val="204"/>
        <scheme val="minor"/>
      </rPr>
      <t xml:space="preserve"> - объем жидкости, вытесняемый из системы при ее нагреве 
от 10 °С до средней температуры системы.</t>
    </r>
  </si>
  <si>
    <r>
      <t>2</t>
    </r>
    <r>
      <rPr>
        <sz val="8"/>
        <color theme="1"/>
        <rFont val="Calibri"/>
        <family val="2"/>
        <charset val="204"/>
        <scheme val="minor"/>
      </rPr>
      <t>½</t>
    </r>
    <r>
      <rPr>
        <sz val="8"/>
        <rFont val="Calibri"/>
        <family val="2"/>
        <charset val="204"/>
        <scheme val="minor"/>
      </rPr>
      <t>"</t>
    </r>
  </si>
  <si>
    <t>если объём не задан!</t>
  </si>
  <si>
    <t>если объём задан проектировщиком!</t>
  </si>
  <si>
    <t>Давление в газовой полости бака необходимо довести до этой величины!</t>
  </si>
  <si>
    <r>
      <t xml:space="preserve"> Максимальное значение К</t>
    </r>
    <r>
      <rPr>
        <i/>
        <vertAlign val="subscript"/>
        <sz val="8"/>
        <color theme="1"/>
        <rFont val="Calibri"/>
        <family val="2"/>
        <charset val="204"/>
        <scheme val="minor"/>
      </rPr>
      <t>зап.</t>
    </r>
    <r>
      <rPr>
        <i/>
        <sz val="8"/>
        <color theme="1"/>
        <rFont val="Calibri"/>
        <family val="2"/>
        <charset val="204"/>
        <scheme val="minor"/>
      </rPr>
      <t xml:space="preserve"> для </t>
    </r>
    <r>
      <rPr>
        <b/>
        <i/>
        <sz val="8"/>
        <color rgb="FFFF0000"/>
        <rFont val="Calibri"/>
        <family val="2"/>
        <charset val="204"/>
        <scheme val="minor"/>
      </rPr>
      <t>FM=0,5</t>
    </r>
    <r>
      <rPr>
        <i/>
        <sz val="8"/>
        <color theme="1"/>
        <rFont val="Calibri"/>
        <family val="2"/>
        <charset val="204"/>
        <scheme val="minor"/>
      </rPr>
      <t xml:space="preserve">; для </t>
    </r>
    <r>
      <rPr>
        <b/>
        <i/>
        <sz val="8"/>
        <color rgb="FFFF0000"/>
        <rFont val="Calibri"/>
        <family val="2"/>
        <charset val="204"/>
        <scheme val="minor"/>
      </rPr>
      <t xml:space="preserve">RM=0,7  </t>
    </r>
  </si>
  <si>
    <r>
      <t>Р</t>
    </r>
    <r>
      <rPr>
        <b/>
        <vertAlign val="subscript"/>
        <sz val="8"/>
        <color theme="0"/>
        <rFont val="Calibri"/>
        <family val="2"/>
        <charset val="204"/>
        <scheme val="minor"/>
      </rPr>
      <t>предв.</t>
    </r>
  </si>
  <si>
    <t>Городков Денис, d.gorodkiv@splpro.ru, +7(929) 672-71-35, #333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</si>
</sst>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8"/>
      <color theme="1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9"/>
      <color rgb="FF0000FF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i/>
      <sz val="7"/>
      <color theme="1"/>
      <name val="Calibri"/>
      <family val="2"/>
      <charset val="204"/>
    </font>
    <font>
      <sz val="9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i/>
      <sz val="10"/>
      <color rgb="FF0000FF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i/>
      <sz val="11"/>
      <color rgb="FF0000FF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i/>
      <vertAlign val="subscript"/>
      <sz val="12"/>
      <color theme="1"/>
      <name val="Calibri"/>
      <family val="2"/>
      <charset val="204"/>
      <scheme val="minor"/>
    </font>
    <font>
      <b/>
      <i/>
      <vertAlign val="subscript"/>
      <sz val="9"/>
      <color theme="1"/>
      <name val="Calibri"/>
      <family val="2"/>
      <charset val="204"/>
      <scheme val="minor"/>
    </font>
    <font>
      <sz val="8"/>
      <name val="Arial"/>
      <family val="2"/>
    </font>
    <font>
      <u/>
      <sz val="8"/>
      <color theme="10"/>
      <name val="Arial"/>
      <family val="2"/>
    </font>
    <font>
      <b/>
      <i/>
      <sz val="11"/>
      <color rgb="FF0000FF"/>
      <name val="Calibri"/>
      <family val="2"/>
      <charset val="204"/>
    </font>
    <font>
      <i/>
      <sz val="8"/>
      <color theme="0" tint="-0.499984740745262"/>
      <name val="Calibri"/>
      <family val="2"/>
      <charset val="204"/>
      <scheme val="minor"/>
    </font>
    <font>
      <b/>
      <i/>
      <sz val="9"/>
      <color rgb="FFFF0000"/>
      <name val="Arial Cyr"/>
      <charset val="204"/>
    </font>
    <font>
      <b/>
      <i/>
      <vertAlign val="subscript"/>
      <sz val="9"/>
      <color rgb="FFFF0000"/>
      <name val="Arial Cyr"/>
      <charset val="204"/>
    </font>
    <font>
      <b/>
      <i/>
      <sz val="8"/>
      <color rgb="FFFF0000"/>
      <name val="Calibri"/>
      <family val="2"/>
      <charset val="204"/>
      <scheme val="minor"/>
    </font>
    <font>
      <b/>
      <i/>
      <vertAlign val="subscript"/>
      <sz val="10"/>
      <name val="Arial Cyr"/>
      <charset val="204"/>
    </font>
    <font>
      <b/>
      <i/>
      <sz val="8"/>
      <color rgb="FF0000FF"/>
      <name val="Calibri"/>
      <family val="2"/>
      <charset val="204"/>
      <scheme val="minor"/>
    </font>
    <font>
      <b/>
      <vertAlign val="subscript"/>
      <sz val="8"/>
      <color theme="0"/>
      <name val="Calibri"/>
      <family val="2"/>
      <charset val="204"/>
      <scheme val="minor"/>
    </font>
    <font>
      <b/>
      <sz val="8"/>
      <color theme="0"/>
      <name val="Calibri"/>
      <family val="2"/>
      <charset val="204"/>
    </font>
    <font>
      <sz val="8"/>
      <name val="Calibri"/>
      <family val="2"/>
      <charset val="204"/>
      <scheme val="minor"/>
    </font>
    <font>
      <b/>
      <i/>
      <sz val="8"/>
      <color indexed="12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rgb="FF0000FF"/>
      <name val="Arial Cyr"/>
      <charset val="204"/>
    </font>
    <font>
      <i/>
      <vertAlign val="subscript"/>
      <sz val="8"/>
      <color theme="1"/>
      <name val="Calibri"/>
      <family val="2"/>
      <charset val="204"/>
      <scheme val="minor"/>
    </font>
    <font>
      <b/>
      <i/>
      <sz val="7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/>
    <xf numFmtId="0" fontId="0" fillId="0" borderId="0" xfId="0" applyFill="1"/>
    <xf numFmtId="0" fontId="20" fillId="0" borderId="0" xfId="0" applyFont="1" applyFill="1"/>
    <xf numFmtId="0" fontId="0" fillId="0" borderId="0" xfId="0" applyBorder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49" fontId="32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2" fontId="33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Protection="1"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16" fillId="0" borderId="0" xfId="0" applyFont="1" applyFill="1" applyBorder="1" applyAlignment="1" applyProtection="1">
      <alignment horizontal="right" vertical="center" wrapText="1"/>
      <protection hidden="1"/>
    </xf>
    <xf numFmtId="1" fontId="22" fillId="0" borderId="0" xfId="0" applyNumberFormat="1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2" fontId="22" fillId="0" borderId="0" xfId="0" applyNumberFormat="1" applyFont="1" applyFill="1" applyBorder="1" applyAlignment="1" applyProtection="1">
      <alignment vertical="center" wrapText="1"/>
      <protection hidden="1"/>
    </xf>
    <xf numFmtId="0" fontId="17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>
      <alignment horizontal="left" vertical="center"/>
    </xf>
    <xf numFmtId="3" fontId="41" fillId="0" borderId="0" xfId="0" applyNumberFormat="1" applyFont="1" applyFill="1" applyBorder="1" applyAlignment="1">
      <alignment horizontal="left" vertical="center"/>
    </xf>
    <xf numFmtId="4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2" fontId="47" fillId="0" borderId="0" xfId="0" applyNumberFormat="1" applyFont="1" applyFill="1" applyAlignment="1">
      <alignment horizontal="left" vertical="center"/>
    </xf>
    <xf numFmtId="165" fontId="41" fillId="0" borderId="0" xfId="0" applyNumberFormat="1" applyFont="1" applyFill="1" applyBorder="1" applyAlignment="1">
      <alignment horizontal="left" vertical="center"/>
    </xf>
    <xf numFmtId="2" fontId="41" fillId="0" borderId="0" xfId="0" applyNumberFormat="1" applyFont="1" applyFill="1" applyAlignment="1">
      <alignment horizontal="left" vertical="center"/>
    </xf>
    <xf numFmtId="49" fontId="41" fillId="0" borderId="0" xfId="0" applyNumberFormat="1" applyFont="1" applyFill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 wrapText="1"/>
    </xf>
    <xf numFmtId="0" fontId="43" fillId="0" borderId="0" xfId="2" applyFont="1" applyFill="1" applyAlignment="1" applyProtection="1">
      <alignment horizontal="left" vertical="center"/>
    </xf>
    <xf numFmtId="0" fontId="48" fillId="0" borderId="0" xfId="0" applyFont="1"/>
    <xf numFmtId="1" fontId="12" fillId="0" borderId="0" xfId="0" applyNumberFormat="1" applyFont="1" applyFill="1" applyBorder="1" applyAlignment="1" applyProtection="1">
      <alignment vertical="center"/>
      <protection hidden="1"/>
    </xf>
    <xf numFmtId="0" fontId="34" fillId="0" borderId="0" xfId="0" applyFont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34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/>
    <xf numFmtId="0" fontId="12" fillId="3" borderId="0" xfId="0" applyFont="1" applyFill="1" applyBorder="1" applyAlignment="1" applyProtection="1">
      <alignment horizontal="right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left" vertical="center"/>
      <protection locked="0" hidden="1"/>
    </xf>
    <xf numFmtId="0" fontId="12" fillId="3" borderId="0" xfId="0" applyFont="1" applyFill="1" applyBorder="1" applyAlignment="1" applyProtection="1">
      <alignment horizontal="right" vertical="center"/>
      <protection hidden="1"/>
    </xf>
    <xf numFmtId="0" fontId="21" fillId="3" borderId="0" xfId="0" applyFont="1" applyFill="1" applyBorder="1" applyAlignment="1" applyProtection="1">
      <alignment horizontal="center" vertical="center"/>
      <protection locked="0" hidden="1"/>
    </xf>
    <xf numFmtId="0" fontId="12" fillId="3" borderId="0" xfId="0" applyFont="1" applyFill="1" applyBorder="1" applyAlignment="1" applyProtection="1">
      <alignment horizontal="center" vertical="center"/>
      <protection locked="0" hidden="1"/>
    </xf>
    <xf numFmtId="164" fontId="22" fillId="3" borderId="0" xfId="0" applyNumberFormat="1" applyFont="1" applyFill="1" applyBorder="1" applyAlignment="1" applyProtection="1">
      <alignment horizontal="center" vertical="center" wrapText="1"/>
      <protection hidden="1"/>
    </xf>
    <xf numFmtId="1" fontId="22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0" xfId="0" applyFont="1" applyFill="1" applyBorder="1" applyAlignment="1" applyProtection="1">
      <alignment horizontal="right" vertical="center"/>
      <protection locked="0" hidden="1"/>
    </xf>
    <xf numFmtId="1" fontId="12" fillId="3" borderId="0" xfId="0" applyNumberFormat="1" applyFont="1" applyFill="1" applyBorder="1" applyAlignment="1" applyProtection="1">
      <alignment horizontal="right" vertical="center"/>
      <protection hidden="1"/>
    </xf>
    <xf numFmtId="2" fontId="26" fillId="0" borderId="0" xfId="0" applyNumberFormat="1" applyFont="1" applyFill="1" applyAlignment="1" applyProtection="1">
      <alignment horizontal="center"/>
      <protection locked="0"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1" fillId="3" borderId="0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3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2" fontId="26" fillId="3" borderId="0" xfId="0" applyNumberFormat="1" applyFont="1" applyFill="1" applyAlignment="1" applyProtection="1">
      <alignment horizont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locked="0" hidden="1"/>
    </xf>
    <xf numFmtId="2" fontId="22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 applyProtection="1">
      <alignment horizontal="left" vertical="center"/>
      <protection locked="0"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locked="0" hidden="1"/>
    </xf>
    <xf numFmtId="0" fontId="25" fillId="2" borderId="0" xfId="0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Border="1" applyAlignment="1" applyProtection="1">
      <alignment horizontal="center" vertical="center" wrapText="1"/>
      <protection locked="0" hidden="1"/>
    </xf>
    <xf numFmtId="164" fontId="38" fillId="0" borderId="0" xfId="0" applyNumberFormat="1" applyFont="1" applyFill="1" applyBorder="1" applyAlignment="1" applyProtection="1">
      <alignment horizontal="center" vertical="center" wrapText="1"/>
      <protection locked="0"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13963</xdr:rowOff>
    </xdr:from>
    <xdr:to>
      <xdr:col>4</xdr:col>
      <xdr:colOff>97972</xdr:colOff>
      <xdr:row>8</xdr:row>
      <xdr:rowOff>68393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63"/>
          <a:ext cx="816429" cy="816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showGridLines="0" tabSelected="1" showRuler="0" topLeftCell="A37" zoomScale="130" zoomScaleNormal="130" zoomScaleSheetLayoutView="160" workbookViewId="0">
      <selection activeCell="Y49" sqref="Y49:Z49"/>
    </sheetView>
  </sheetViews>
  <sheetFormatPr defaultRowHeight="12.75" x14ac:dyDescent="0.2"/>
  <cols>
    <col min="1" max="32" width="2.7109375" customWidth="1"/>
    <col min="33" max="33" width="1.7109375" customWidth="1"/>
  </cols>
  <sheetData>
    <row r="1" spans="1:32" ht="12" customHeight="1" x14ac:dyDescent="0.2">
      <c r="A1" s="6"/>
      <c r="B1" s="7"/>
      <c r="C1" s="7"/>
      <c r="D1" s="7"/>
      <c r="E1" s="7"/>
      <c r="F1" s="115" t="s">
        <v>8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2" spans="1:32" ht="3" customHeight="1" x14ac:dyDescent="0.2">
      <c r="A2" s="7"/>
      <c r="B2" s="7"/>
      <c r="C2" s="7"/>
      <c r="D2" s="7"/>
      <c r="E2" s="7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</row>
    <row r="3" spans="1:32" ht="12" customHeight="1" x14ac:dyDescent="0.2">
      <c r="A3" s="7"/>
      <c r="B3" s="7"/>
      <c r="C3" s="7"/>
      <c r="D3" s="7"/>
      <c r="E3" s="7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</row>
    <row r="4" spans="1:32" ht="3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9"/>
      <c r="O4" s="9"/>
      <c r="P4" s="9"/>
      <c r="Q4" s="9"/>
      <c r="R4" s="9"/>
      <c r="S4" s="8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2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0"/>
      <c r="O5" s="8" t="s">
        <v>12</v>
      </c>
      <c r="P5" s="10"/>
      <c r="Q5" s="11"/>
      <c r="R5" s="6"/>
      <c r="S5" s="11"/>
      <c r="T5" s="11"/>
      <c r="U5" s="11"/>
      <c r="V5" s="107" t="s">
        <v>139</v>
      </c>
      <c r="W5" s="107"/>
      <c r="X5" s="107" t="s">
        <v>167</v>
      </c>
      <c r="Y5" s="107"/>
      <c r="Z5" s="107"/>
      <c r="AA5" s="107"/>
      <c r="AB5" s="107">
        <v>2020</v>
      </c>
      <c r="AC5" s="107"/>
      <c r="AD5" s="107"/>
      <c r="AE5" s="12" t="s">
        <v>177</v>
      </c>
      <c r="AF5" s="12"/>
    </row>
    <row r="6" spans="1:32" ht="3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9"/>
      <c r="O6" s="9"/>
      <c r="P6" s="9"/>
      <c r="Q6" s="9"/>
      <c r="R6" s="13"/>
      <c r="S6" s="13"/>
      <c r="T6" s="13"/>
      <c r="U6" s="13"/>
      <c r="V6" s="13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2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5"/>
      <c r="S7" s="15"/>
      <c r="T7" s="15"/>
      <c r="U7" s="15"/>
      <c r="V7" s="15"/>
      <c r="W7" s="110"/>
      <c r="X7" s="110"/>
      <c r="Y7" s="16"/>
      <c r="Z7" s="110"/>
      <c r="AA7" s="110"/>
      <c r="AB7" s="16"/>
      <c r="AC7" s="110"/>
      <c r="AD7" s="110"/>
      <c r="AE7" s="110"/>
      <c r="AF7" s="110"/>
    </row>
    <row r="8" spans="1:32" ht="3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/>
      <c r="N8" s="9"/>
      <c r="O8" s="9"/>
      <c r="P8" s="9"/>
      <c r="Q8" s="9"/>
      <c r="R8" s="9"/>
      <c r="S8" s="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2" customHeight="1" x14ac:dyDescent="0.2">
      <c r="A9" s="10"/>
      <c r="B9" s="10"/>
      <c r="C9" s="10"/>
      <c r="D9" s="10"/>
      <c r="E9" s="10"/>
      <c r="F9" s="6"/>
      <c r="G9" s="17" t="s">
        <v>122</v>
      </c>
      <c r="H9" s="18"/>
      <c r="I9" s="10"/>
      <c r="J9" s="10"/>
      <c r="K9" s="10"/>
      <c r="L9" s="10"/>
      <c r="M9" s="119" t="s">
        <v>201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</row>
    <row r="10" spans="1:32" ht="3" customHeight="1" x14ac:dyDescent="0.2">
      <c r="A10" s="19"/>
      <c r="B10" s="19"/>
      <c r="C10" s="19"/>
      <c r="D10" s="19"/>
      <c r="E10" s="19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spans="1:32" ht="15" customHeight="1" x14ac:dyDescent="0.2">
      <c r="A11" s="108" t="s">
        <v>13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</row>
    <row r="12" spans="1:32" ht="3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12" customHeight="1" x14ac:dyDescent="0.2">
      <c r="A13" s="104" t="s">
        <v>14</v>
      </c>
      <c r="B13" s="104"/>
      <c r="C13" s="104"/>
      <c r="D13" s="104"/>
      <c r="E13" s="104"/>
      <c r="F13" s="104"/>
      <c r="G13" s="104"/>
      <c r="H13" s="104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ht="3" customHeight="1" x14ac:dyDescent="0.2">
      <c r="A14" s="8"/>
      <c r="B14" s="8"/>
      <c r="C14" s="8"/>
      <c r="D14" s="8"/>
      <c r="E14" s="8"/>
      <c r="F14" s="8"/>
      <c r="G14" s="8"/>
      <c r="H14" s="8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ht="12" customHeight="1" x14ac:dyDescent="0.2">
      <c r="A15" s="104" t="s">
        <v>15</v>
      </c>
      <c r="B15" s="104"/>
      <c r="C15" s="104"/>
      <c r="D15" s="104"/>
      <c r="E15" s="104"/>
      <c r="F15" s="104"/>
      <c r="G15" s="104"/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ht="3" customHeight="1" x14ac:dyDescent="0.2">
      <c r="A16" s="25"/>
      <c r="B16" s="25"/>
      <c r="C16" s="25"/>
      <c r="D16" s="25"/>
      <c r="E16" s="25"/>
      <c r="F16" s="25"/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15" customHeight="1" x14ac:dyDescent="0.2">
      <c r="A17" s="108" t="s">
        <v>16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</row>
    <row r="18" spans="1:32" ht="3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2" customHeight="1" x14ac:dyDescent="0.2">
      <c r="A19" s="104" t="s">
        <v>17</v>
      </c>
      <c r="B19" s="104"/>
      <c r="C19" s="104"/>
      <c r="D19" s="104"/>
      <c r="E19" s="104"/>
      <c r="F19" s="104"/>
      <c r="G19" s="104"/>
      <c r="H19" s="104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ht="3" customHeight="1" x14ac:dyDescent="0.2">
      <c r="A20" s="8"/>
      <c r="B20" s="8"/>
      <c r="C20" s="8"/>
      <c r="D20" s="8"/>
      <c r="E20" s="8"/>
      <c r="F20" s="8"/>
      <c r="G20" s="8"/>
      <c r="H20" s="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2" customHeight="1" x14ac:dyDescent="0.2">
      <c r="A21" s="104" t="s">
        <v>18</v>
      </c>
      <c r="B21" s="104"/>
      <c r="C21" s="104"/>
      <c r="D21" s="104"/>
      <c r="E21" s="104"/>
      <c r="F21" s="104"/>
      <c r="G21" s="104"/>
      <c r="H21" s="104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</row>
    <row r="22" spans="1:32" ht="3" customHeight="1" x14ac:dyDescent="0.2">
      <c r="A22" s="18"/>
      <c r="B22" s="18"/>
      <c r="C22" s="18"/>
      <c r="D22" s="18"/>
      <c r="E22" s="18"/>
      <c r="F22" s="18"/>
      <c r="G22" s="18"/>
      <c r="H22" s="1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ht="12" customHeight="1" x14ac:dyDescent="0.2">
      <c r="A23" s="104" t="s">
        <v>19</v>
      </c>
      <c r="B23" s="104"/>
      <c r="C23" s="104"/>
      <c r="D23" s="104"/>
      <c r="E23" s="104"/>
      <c r="F23" s="104"/>
      <c r="G23" s="104"/>
      <c r="H23" s="104"/>
      <c r="I23" s="96"/>
      <c r="J23" s="96"/>
      <c r="K23" s="96"/>
      <c r="L23" s="96"/>
      <c r="M23" s="96"/>
      <c r="N23" s="96"/>
      <c r="O23" s="96"/>
      <c r="P23" s="96"/>
      <c r="Q23" s="96"/>
      <c r="R23" s="106" t="s">
        <v>20</v>
      </c>
      <c r="S23" s="106"/>
      <c r="T23" s="10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3" customHeight="1" x14ac:dyDescent="0.2">
      <c r="A24" s="25"/>
      <c r="B24" s="25"/>
      <c r="C24" s="25"/>
      <c r="D24" s="25"/>
      <c r="E24" s="25"/>
      <c r="F24" s="25"/>
      <c r="G24" s="25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5" customHeight="1" x14ac:dyDescent="0.2">
      <c r="A25" s="108" t="s">
        <v>21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</row>
    <row r="26" spans="1:32" ht="3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12" customHeight="1" x14ac:dyDescent="0.2">
      <c r="A27" s="104" t="s">
        <v>22</v>
      </c>
      <c r="B27" s="104"/>
      <c r="C27" s="104"/>
      <c r="D27" s="104"/>
      <c r="E27" s="104"/>
      <c r="F27" s="104"/>
      <c r="G27" s="104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2" ht="3" customHeight="1" x14ac:dyDescent="0.2">
      <c r="A28" s="8"/>
      <c r="B28" s="8"/>
      <c r="C28" s="8"/>
      <c r="D28" s="8"/>
      <c r="E28" s="8"/>
      <c r="F28" s="8"/>
      <c r="G28" s="8"/>
      <c r="H28" s="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2" customHeight="1" x14ac:dyDescent="0.2">
      <c r="A29" s="104" t="s">
        <v>15</v>
      </c>
      <c r="B29" s="104"/>
      <c r="C29" s="104"/>
      <c r="D29" s="104"/>
      <c r="E29" s="104"/>
      <c r="F29" s="104"/>
      <c r="G29" s="104"/>
      <c r="H29" s="104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</row>
    <row r="30" spans="1:32" ht="3" customHeight="1" x14ac:dyDescent="0.2">
      <c r="A30" s="29"/>
      <c r="B30" s="29"/>
      <c r="C30" s="29"/>
      <c r="D30" s="29"/>
      <c r="E30" s="29"/>
      <c r="F30" s="29"/>
      <c r="G30" s="29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2" customHeight="1" x14ac:dyDescent="0.2">
      <c r="A31" s="112" t="s">
        <v>23</v>
      </c>
      <c r="B31" s="112"/>
      <c r="C31" s="112"/>
      <c r="D31" s="112"/>
      <c r="E31" s="112"/>
      <c r="F31" s="112"/>
      <c r="G31" s="112"/>
      <c r="H31" s="113"/>
      <c r="I31" s="120" t="s">
        <v>128</v>
      </c>
      <c r="J31" s="120"/>
      <c r="K31" s="120"/>
      <c r="L31" s="120"/>
      <c r="M31" s="120"/>
      <c r="N31" s="116" t="s">
        <v>24</v>
      </c>
      <c r="O31" s="116"/>
      <c r="P31" s="116"/>
      <c r="Q31" s="116"/>
      <c r="R31" s="116"/>
      <c r="S31" s="116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</row>
    <row r="32" spans="1:32" ht="3" customHeight="1" x14ac:dyDescent="0.2">
      <c r="A32" s="25"/>
      <c r="B32" s="25"/>
      <c r="C32" s="25"/>
      <c r="D32" s="25"/>
      <c r="E32" s="25"/>
      <c r="F32" s="25"/>
      <c r="G32" s="25"/>
      <c r="H32" s="25"/>
      <c r="I32" s="22"/>
      <c r="J32" s="25"/>
      <c r="K32" s="25"/>
      <c r="L32" s="25"/>
      <c r="M32" s="25"/>
      <c r="N32" s="25"/>
      <c r="O32" s="22"/>
      <c r="P32" s="25"/>
      <c r="Q32" s="22"/>
      <c r="R32" s="25"/>
      <c r="S32" s="25"/>
      <c r="T32" s="25"/>
      <c r="U32" s="22"/>
      <c r="V32" s="25"/>
      <c r="W32" s="25"/>
      <c r="X32" s="25"/>
      <c r="Y32" s="22"/>
      <c r="Z32" s="25"/>
      <c r="AA32" s="22"/>
      <c r="AB32" s="25"/>
      <c r="AC32" s="25"/>
      <c r="AD32" s="25"/>
      <c r="AE32" s="25"/>
      <c r="AF32" s="25"/>
    </row>
    <row r="33" spans="1:35" ht="15" customHeight="1" x14ac:dyDescent="0.2">
      <c r="A33" s="108" t="s">
        <v>25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I33" s="2"/>
    </row>
    <row r="34" spans="1:35" ht="3" customHeight="1" x14ac:dyDescent="0.2">
      <c r="A34" s="6"/>
      <c r="B34" s="6"/>
      <c r="C34" s="6"/>
      <c r="D34" s="6"/>
      <c r="E34" s="6"/>
      <c r="F34" s="6"/>
      <c r="G34" s="6"/>
      <c r="H34" s="6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</row>
    <row r="35" spans="1:35" ht="12" customHeight="1" x14ac:dyDescent="0.25">
      <c r="A35" s="18" t="s">
        <v>26</v>
      </c>
      <c r="B35" s="18"/>
      <c r="C35" s="18"/>
      <c r="D35" s="18"/>
      <c r="E35" s="18"/>
      <c r="F35" s="18"/>
      <c r="G35" s="18"/>
      <c r="H35" s="18"/>
      <c r="I35" s="6"/>
      <c r="J35" s="6"/>
      <c r="K35" s="6"/>
      <c r="L35" s="37" t="s">
        <v>5</v>
      </c>
      <c r="M35" s="100">
        <v>0</v>
      </c>
      <c r="N35" s="100"/>
      <c r="O35" s="100"/>
      <c r="P35" s="6"/>
      <c r="Q35" s="37" t="s">
        <v>7</v>
      </c>
      <c r="R35" s="100">
        <f>M35*1.163</f>
        <v>0</v>
      </c>
      <c r="S35" s="100"/>
      <c r="T35" s="100"/>
      <c r="U35" s="37" t="s">
        <v>2</v>
      </c>
      <c r="V35" s="101">
        <f>R35*16*1000</f>
        <v>0</v>
      </c>
      <c r="W35" s="101"/>
      <c r="X35" s="101"/>
      <c r="Y35" s="86"/>
      <c r="Z35" s="6"/>
      <c r="AA35" s="50"/>
      <c r="AB35" s="50"/>
      <c r="AC35" s="50"/>
      <c r="AD35" s="18"/>
      <c r="AE35" s="45"/>
      <c r="AF35" s="44" t="s">
        <v>196</v>
      </c>
    </row>
    <row r="36" spans="1:35" ht="3" customHeight="1" x14ac:dyDescent="0.2">
      <c r="A36" s="17"/>
      <c r="B36" s="17"/>
      <c r="C36" s="17"/>
      <c r="D36" s="17"/>
      <c r="E36" s="17"/>
      <c r="F36" s="17"/>
      <c r="G36" s="17"/>
      <c r="H36" s="17"/>
      <c r="I36" s="6"/>
      <c r="J36" s="6"/>
      <c r="K36" s="6"/>
      <c r="L36" s="6"/>
      <c r="M36" s="11"/>
      <c r="N36" s="11"/>
      <c r="O36" s="32"/>
      <c r="P36" s="11"/>
      <c r="Q36" s="33"/>
      <c r="R36" s="33"/>
      <c r="S36" s="33"/>
      <c r="T36" s="33"/>
      <c r="U36" s="33"/>
      <c r="V36" s="33"/>
      <c r="W36" s="11"/>
      <c r="X36" s="11"/>
      <c r="Y36" s="33"/>
      <c r="Z36" s="34"/>
      <c r="AA36" s="33"/>
      <c r="AB36" s="33"/>
      <c r="AC36" s="33"/>
      <c r="AD36" s="33"/>
      <c r="AE36" s="35"/>
      <c r="AF36" s="44"/>
    </row>
    <row r="37" spans="1:35" ht="12" customHeight="1" x14ac:dyDescent="0.2">
      <c r="A37" s="18" t="s">
        <v>40</v>
      </c>
      <c r="B37" s="18"/>
      <c r="C37" s="18"/>
      <c r="D37" s="18"/>
      <c r="E37" s="18"/>
      <c r="F37" s="18"/>
      <c r="G37" s="18"/>
      <c r="H37" s="18"/>
      <c r="I37" s="6"/>
      <c r="J37" s="6"/>
      <c r="K37" s="6"/>
      <c r="L37" s="6"/>
      <c r="M37" s="11"/>
      <c r="N37" s="11"/>
      <c r="O37" s="37" t="s">
        <v>2</v>
      </c>
      <c r="P37" s="91">
        <v>10000</v>
      </c>
      <c r="Q37" s="91"/>
      <c r="R37" s="91"/>
      <c r="T37" s="39"/>
      <c r="U37" s="38"/>
      <c r="V37" s="38"/>
      <c r="W37" s="11"/>
      <c r="X37" s="11"/>
      <c r="Y37" s="34"/>
      <c r="Z37" s="34"/>
      <c r="AA37" s="34"/>
      <c r="AB37" s="39"/>
      <c r="AC37" s="39"/>
      <c r="AD37" s="39"/>
      <c r="AE37" s="36"/>
      <c r="AF37" s="44" t="s">
        <v>197</v>
      </c>
    </row>
    <row r="38" spans="1:35" ht="3" customHeight="1" x14ac:dyDescent="0.2">
      <c r="A38" s="17"/>
      <c r="B38" s="17"/>
      <c r="C38" s="17"/>
      <c r="D38" s="17"/>
      <c r="E38" s="17"/>
      <c r="F38" s="17"/>
      <c r="G38" s="17"/>
      <c r="H38" s="17"/>
      <c r="I38" s="6"/>
      <c r="J38" s="6"/>
      <c r="K38" s="6"/>
      <c r="L38" s="6"/>
      <c r="M38" s="11"/>
      <c r="N38" s="11"/>
      <c r="O38" s="32"/>
      <c r="P38" s="11"/>
      <c r="Q38" s="33"/>
      <c r="R38" s="33"/>
      <c r="S38" s="33"/>
      <c r="T38" s="33"/>
      <c r="U38" s="33"/>
      <c r="V38" s="33"/>
      <c r="W38" s="11"/>
      <c r="X38" s="11"/>
      <c r="Y38" s="33"/>
      <c r="Z38" s="11"/>
      <c r="AA38" s="33"/>
      <c r="AB38" s="38"/>
      <c r="AC38" s="38"/>
      <c r="AD38" s="38"/>
      <c r="AE38" s="36"/>
      <c r="AF38" s="36"/>
    </row>
    <row r="39" spans="1:35" ht="12" customHeight="1" x14ac:dyDescent="0.2">
      <c r="A39" s="18" t="s">
        <v>27</v>
      </c>
      <c r="B39" s="18"/>
      <c r="C39" s="18"/>
      <c r="D39" s="18"/>
      <c r="E39" s="18"/>
      <c r="F39" s="18"/>
      <c r="G39" s="18"/>
      <c r="H39" s="18"/>
      <c r="I39" s="6"/>
      <c r="J39" s="6"/>
      <c r="K39" s="6"/>
      <c r="L39" s="11"/>
      <c r="M39" s="11"/>
      <c r="N39" s="11"/>
      <c r="O39" s="37" t="s">
        <v>28</v>
      </c>
      <c r="P39" s="11"/>
      <c r="Q39" s="91">
        <v>30</v>
      </c>
      <c r="R39" s="91"/>
      <c r="S39" s="11"/>
      <c r="T39" s="11"/>
      <c r="U39" s="92">
        <f>Q39/10</f>
        <v>3</v>
      </c>
      <c r="V39" s="92"/>
      <c r="W39" s="11"/>
      <c r="X39" s="11"/>
      <c r="Y39" s="18"/>
      <c r="Z39" s="11"/>
      <c r="AA39" s="11"/>
      <c r="AB39" s="32" t="s">
        <v>184</v>
      </c>
      <c r="AC39" s="38"/>
      <c r="AD39" s="37" t="s">
        <v>0</v>
      </c>
      <c r="AE39" s="91">
        <v>3</v>
      </c>
      <c r="AF39" s="91"/>
    </row>
    <row r="40" spans="1:35" ht="3" customHeight="1" x14ac:dyDescent="0.2">
      <c r="A40" s="17"/>
      <c r="B40" s="17"/>
      <c r="C40" s="17"/>
      <c r="D40" s="17"/>
      <c r="E40" s="17"/>
      <c r="F40" s="17"/>
      <c r="G40" s="17"/>
      <c r="H40" s="17"/>
      <c r="I40" s="6"/>
      <c r="J40" s="6"/>
      <c r="K40" s="6"/>
      <c r="L40" s="11"/>
      <c r="M40" s="11"/>
      <c r="N40" s="11"/>
      <c r="O40" s="32"/>
      <c r="P40" s="11"/>
      <c r="Q40" s="32"/>
      <c r="R40" s="32"/>
      <c r="S40" s="11"/>
      <c r="T40" s="11"/>
      <c r="U40" s="32"/>
      <c r="V40" s="40"/>
      <c r="W40" s="11"/>
      <c r="X40" s="11"/>
      <c r="Y40" s="33"/>
      <c r="Z40" s="11"/>
      <c r="AA40" s="11"/>
      <c r="AB40" s="41"/>
      <c r="AC40" s="38"/>
      <c r="AD40" s="32"/>
      <c r="AE40" s="32"/>
      <c r="AF40" s="32"/>
    </row>
    <row r="41" spans="1:35" ht="12" customHeight="1" x14ac:dyDescent="0.2">
      <c r="A41" s="18" t="s">
        <v>34</v>
      </c>
      <c r="B41" s="18"/>
      <c r="C41" s="18"/>
      <c r="D41" s="18"/>
      <c r="E41" s="18"/>
      <c r="F41" s="18"/>
      <c r="G41" s="18"/>
      <c r="H41" s="18"/>
      <c r="I41" s="6"/>
      <c r="J41" s="6"/>
      <c r="K41" s="6"/>
      <c r="L41" s="11"/>
      <c r="M41" s="11"/>
      <c r="N41" s="11"/>
      <c r="O41" s="37" t="s">
        <v>28</v>
      </c>
      <c r="P41" s="11"/>
      <c r="Q41" s="91">
        <v>50</v>
      </c>
      <c r="R41" s="91"/>
      <c r="S41" s="11"/>
      <c r="T41" s="11"/>
      <c r="U41" s="92">
        <f>Q41/10</f>
        <v>5</v>
      </c>
      <c r="V41" s="92"/>
      <c r="W41" s="11"/>
      <c r="X41" s="11"/>
      <c r="Y41" s="18"/>
      <c r="Z41" s="11"/>
      <c r="AA41" s="11"/>
      <c r="AB41" s="32" t="s">
        <v>184</v>
      </c>
      <c r="AC41" s="38"/>
      <c r="AD41" s="37" t="s">
        <v>0</v>
      </c>
      <c r="AE41" s="91">
        <v>5</v>
      </c>
      <c r="AF41" s="91"/>
    </row>
    <row r="42" spans="1:35" ht="3" customHeight="1" x14ac:dyDescent="0.2">
      <c r="A42" s="17"/>
      <c r="B42" s="17"/>
      <c r="C42" s="17"/>
      <c r="D42" s="17"/>
      <c r="E42" s="17"/>
      <c r="F42" s="17"/>
      <c r="G42" s="17"/>
      <c r="H42" s="17"/>
      <c r="I42" s="6"/>
      <c r="J42" s="6"/>
      <c r="K42" s="6"/>
      <c r="L42" s="11"/>
      <c r="M42" s="33"/>
      <c r="N42" s="33"/>
      <c r="O42" s="11"/>
      <c r="P42" s="11"/>
      <c r="Q42" s="33"/>
      <c r="R42" s="33"/>
      <c r="S42" s="33"/>
      <c r="T42" s="33"/>
      <c r="U42" s="33"/>
      <c r="V42" s="33"/>
      <c r="W42" s="33"/>
      <c r="X42" s="33"/>
      <c r="Y42" s="38"/>
      <c r="Z42" s="38"/>
      <c r="AA42" s="38"/>
      <c r="AB42" s="38"/>
      <c r="AC42" s="36"/>
      <c r="AD42" s="36"/>
      <c r="AE42" s="36"/>
      <c r="AF42" s="36"/>
    </row>
    <row r="43" spans="1:35" ht="12" customHeight="1" x14ac:dyDescent="0.2">
      <c r="A43" s="18" t="s">
        <v>29</v>
      </c>
      <c r="B43" s="18"/>
      <c r="C43" s="18"/>
      <c r="D43" s="18"/>
      <c r="E43" s="18"/>
      <c r="F43" s="18"/>
      <c r="G43" s="18"/>
      <c r="H43" s="18"/>
      <c r="I43" s="6"/>
      <c r="J43" s="6"/>
      <c r="K43" s="6"/>
      <c r="L43" s="11"/>
      <c r="M43" s="6"/>
      <c r="N43" s="11"/>
      <c r="O43" s="42"/>
      <c r="P43" s="18"/>
      <c r="Q43" s="94" t="s">
        <v>30</v>
      </c>
      <c r="R43" s="94"/>
      <c r="S43" s="94"/>
      <c r="T43" s="94"/>
      <c r="U43" s="94"/>
      <c r="V43" s="39"/>
      <c r="W43" s="39"/>
      <c r="X43" s="39"/>
      <c r="Y43" s="100">
        <v>0</v>
      </c>
      <c r="Z43" s="100"/>
      <c r="AA43" s="43" t="s">
        <v>4</v>
      </c>
      <c r="AB43" s="11"/>
      <c r="AC43" s="11"/>
      <c r="AD43" s="11"/>
      <c r="AE43" s="11"/>
      <c r="AF43" s="44" t="s">
        <v>121</v>
      </c>
    </row>
    <row r="44" spans="1:35" ht="3" customHeight="1" x14ac:dyDescent="0.25">
      <c r="A44" s="17"/>
      <c r="B44" s="17"/>
      <c r="C44" s="17"/>
      <c r="D44" s="17"/>
      <c r="E44" s="17"/>
      <c r="F44" s="17"/>
      <c r="G44" s="17"/>
      <c r="H44" s="17"/>
      <c r="I44" s="6"/>
      <c r="J44" s="6"/>
      <c r="K44" s="6"/>
      <c r="L44" s="6"/>
      <c r="M44" s="33"/>
      <c r="N44" s="38"/>
      <c r="O44" s="11"/>
      <c r="P44" s="11"/>
      <c r="Q44" s="33"/>
      <c r="R44" s="33"/>
      <c r="S44" s="38"/>
      <c r="T44" s="33"/>
      <c r="U44" s="33"/>
      <c r="V44" s="33"/>
      <c r="W44" s="45"/>
      <c r="X44" s="33"/>
      <c r="Y44" s="33"/>
      <c r="Z44" s="38"/>
      <c r="AA44" s="38"/>
      <c r="AB44" s="38"/>
      <c r="AC44" s="36"/>
      <c r="AD44" s="36"/>
      <c r="AE44" s="36"/>
      <c r="AF44" s="36"/>
      <c r="AI44" s="85"/>
    </row>
    <row r="45" spans="1:35" ht="12" customHeight="1" x14ac:dyDescent="0.25">
      <c r="A45" s="18" t="s">
        <v>32</v>
      </c>
      <c r="B45" s="18"/>
      <c r="C45" s="18"/>
      <c r="D45" s="18"/>
      <c r="E45" s="18"/>
      <c r="F45" s="18"/>
      <c r="G45" s="18"/>
      <c r="H45" s="18"/>
      <c r="I45" s="6"/>
      <c r="J45" s="6"/>
      <c r="K45" s="6"/>
      <c r="L45" s="37" t="s">
        <v>6</v>
      </c>
      <c r="M45" s="45"/>
      <c r="N45" s="11"/>
      <c r="O45" s="11"/>
      <c r="P45" s="37" t="s">
        <v>118</v>
      </c>
      <c r="Q45" s="91">
        <v>80</v>
      </c>
      <c r="R45" s="91"/>
      <c r="S45" s="33" t="s">
        <v>3</v>
      </c>
      <c r="T45" s="11"/>
      <c r="U45" s="11"/>
      <c r="V45" s="11"/>
      <c r="W45" s="11"/>
      <c r="X45" s="37" t="s">
        <v>119</v>
      </c>
      <c r="Y45" s="91">
        <v>50</v>
      </c>
      <c r="Z45" s="91"/>
      <c r="AA45" s="11"/>
      <c r="AB45" s="46" t="s">
        <v>117</v>
      </c>
      <c r="AC45" s="37"/>
      <c r="AD45" s="11"/>
      <c r="AE45" s="95">
        <f>(Q45+Y45)/2</f>
        <v>65</v>
      </c>
      <c r="AF45" s="95"/>
    </row>
    <row r="46" spans="1:35" ht="3" customHeight="1" x14ac:dyDescent="0.25">
      <c r="A46" s="27"/>
      <c r="B46" s="27"/>
      <c r="C46" s="27"/>
      <c r="D46" s="27"/>
      <c r="E46" s="27"/>
      <c r="F46" s="27"/>
      <c r="G46" s="27"/>
      <c r="H46" s="27"/>
      <c r="I46" s="36"/>
      <c r="J46" s="35"/>
      <c r="K46" s="35"/>
      <c r="L46" s="35"/>
      <c r="M46" s="35"/>
      <c r="N46" s="36"/>
      <c r="O46" s="35"/>
      <c r="P46" s="35"/>
      <c r="Q46" s="35"/>
      <c r="R46" s="35"/>
      <c r="S46" s="36"/>
      <c r="T46" s="36"/>
      <c r="U46" s="36"/>
      <c r="V46" s="36"/>
      <c r="W46" s="36"/>
      <c r="X46" s="36"/>
      <c r="Y46" s="36"/>
      <c r="Z46" s="45"/>
      <c r="AA46" s="45"/>
      <c r="AB46" s="45"/>
      <c r="AC46" s="45"/>
      <c r="AD46" s="45"/>
      <c r="AE46" s="45"/>
      <c r="AF46" s="45"/>
    </row>
    <row r="47" spans="1:35" ht="15" customHeight="1" x14ac:dyDescent="0.2">
      <c r="A47" s="108" t="s">
        <v>33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</row>
    <row r="48" spans="1:35" ht="3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2" customHeight="1" x14ac:dyDescent="0.2">
      <c r="A49" s="18" t="s">
        <v>120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8" t="s">
        <v>38</v>
      </c>
      <c r="M49" s="18"/>
      <c r="N49" s="18"/>
      <c r="O49" s="11"/>
      <c r="P49" s="47" t="s">
        <v>1</v>
      </c>
      <c r="Q49" s="97"/>
      <c r="R49" s="97"/>
      <c r="S49" s="48"/>
      <c r="T49" s="18" t="s">
        <v>39</v>
      </c>
      <c r="U49" s="18"/>
      <c r="V49" s="18"/>
      <c r="W49" s="11"/>
      <c r="X49" s="47" t="s">
        <v>1</v>
      </c>
      <c r="Y49" s="97"/>
      <c r="Z49" s="97"/>
      <c r="AA49" s="11"/>
      <c r="AB49" s="11"/>
      <c r="AC49" s="11"/>
      <c r="AD49" s="11"/>
      <c r="AE49" s="11"/>
      <c r="AF49" s="11"/>
    </row>
    <row r="50" spans="1:32" s="4" customFormat="1" ht="3" customHeight="1" x14ac:dyDescent="0.2">
      <c r="A50" s="18"/>
      <c r="B50" s="34"/>
      <c r="C50" s="34"/>
      <c r="D50" s="34"/>
      <c r="E50" s="18"/>
      <c r="F50" s="18"/>
      <c r="G50" s="18"/>
      <c r="H50" s="34"/>
      <c r="I50" s="47"/>
      <c r="J50" s="49"/>
      <c r="K50" s="49"/>
      <c r="L50" s="48"/>
      <c r="M50" s="18"/>
      <c r="N50" s="18"/>
      <c r="O50" s="18"/>
      <c r="P50" s="34"/>
      <c r="Q50" s="47"/>
      <c r="R50" s="49"/>
      <c r="S50" s="49"/>
      <c r="T50" s="34"/>
      <c r="U50" s="18"/>
      <c r="V50" s="34"/>
      <c r="W50" s="34"/>
      <c r="X50" s="34"/>
      <c r="Y50" s="34"/>
      <c r="Z50" s="34"/>
      <c r="AA50" s="34"/>
      <c r="AB50" s="37"/>
      <c r="AC50" s="50"/>
      <c r="AD50" s="34"/>
      <c r="AE50" s="37"/>
      <c r="AF50" s="50"/>
    </row>
    <row r="51" spans="1:32" s="4" customFormat="1" ht="12" customHeight="1" x14ac:dyDescent="0.2">
      <c r="A51" s="18" t="s">
        <v>36</v>
      </c>
      <c r="B51" s="11"/>
      <c r="C51" s="11"/>
      <c r="D51" s="11"/>
      <c r="E51" s="11"/>
      <c r="F51" s="11"/>
      <c r="G51" s="11"/>
      <c r="H51" s="34"/>
      <c r="I51" s="93" t="s">
        <v>192</v>
      </c>
      <c r="J51" s="93"/>
      <c r="K51" s="93"/>
      <c r="L51" s="93"/>
      <c r="M51" s="93"/>
      <c r="N51" s="93"/>
      <c r="O51" s="93"/>
      <c r="P51" s="93"/>
      <c r="Q51" s="93"/>
      <c r="R51" s="93"/>
      <c r="S51" s="34"/>
      <c r="T51" s="34"/>
      <c r="U51" s="34"/>
      <c r="V51" s="34"/>
      <c r="W51" s="32"/>
      <c r="X51" s="34"/>
      <c r="Y51" s="34"/>
      <c r="Z51" s="34"/>
      <c r="AA51" s="34"/>
      <c r="AB51" s="37"/>
      <c r="AC51" s="34"/>
      <c r="AD51" s="34"/>
      <c r="AE51" s="37"/>
      <c r="AF51" s="32"/>
    </row>
    <row r="52" spans="1:32" ht="3" customHeight="1" x14ac:dyDescent="0.2">
      <c r="A52" s="51"/>
      <c r="B52" s="51"/>
      <c r="C52" s="51"/>
      <c r="D52" s="51"/>
      <c r="E52" s="51"/>
      <c r="F52" s="51"/>
      <c r="G52" s="51"/>
      <c r="H52" s="51"/>
      <c r="I52" s="36"/>
      <c r="J52" s="36"/>
      <c r="K52" s="36"/>
      <c r="L52" s="36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5" customHeight="1" x14ac:dyDescent="0.2">
      <c r="A53" s="108" t="s">
        <v>35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</row>
    <row r="54" spans="1:32" ht="3" customHeight="1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8"/>
      <c r="N54" s="9"/>
      <c r="O54" s="9"/>
      <c r="P54" s="9"/>
      <c r="Q54" s="9"/>
      <c r="R54" s="9"/>
      <c r="S54" s="8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2" customHeight="1" x14ac:dyDescent="0.2">
      <c r="A55" s="109" t="s">
        <v>185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</row>
    <row r="56" spans="1:32" ht="3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</row>
    <row r="57" spans="1:32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</row>
    <row r="58" spans="1:32" ht="3" customHeight="1" x14ac:dyDescent="0.2">
      <c r="A58" s="11"/>
      <c r="B58" s="11"/>
      <c r="C58" s="11"/>
      <c r="D58" s="11"/>
      <c r="E58" s="11"/>
      <c r="F58" s="1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</row>
    <row r="59" spans="1:32" s="5" customFormat="1" ht="15" customHeight="1" x14ac:dyDescent="0.2">
      <c r="A59" s="53" t="s">
        <v>178</v>
      </c>
      <c r="B59" s="54"/>
      <c r="C59" s="54"/>
      <c r="D59" s="111">
        <f>(0.00907*AE45*AE45+0.1718*AE45+0.6321)/25.29</f>
        <v>1.9818050612890474</v>
      </c>
      <c r="E59" s="111"/>
      <c r="F59" s="111"/>
      <c r="G59" s="55"/>
      <c r="H59" s="56"/>
      <c r="I59" s="57"/>
      <c r="J59" s="57"/>
      <c r="K59" s="57"/>
      <c r="L59" s="57"/>
      <c r="M59" s="55"/>
      <c r="N59" s="55"/>
      <c r="O59" s="55"/>
      <c r="P59" s="55"/>
      <c r="Q59" s="58"/>
      <c r="R59" s="55"/>
      <c r="S59" s="55"/>
      <c r="T59" s="55"/>
      <c r="U59" s="55"/>
      <c r="W59" s="55"/>
      <c r="Z59" s="59"/>
      <c r="AA59" s="53"/>
      <c r="AB59" s="54"/>
      <c r="AC59" s="54"/>
      <c r="AD59" s="102"/>
      <c r="AE59" s="102"/>
      <c r="AF59" s="102"/>
    </row>
    <row r="60" spans="1:32" ht="3" customHeight="1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8"/>
      <c r="N60" s="9"/>
      <c r="O60" s="9"/>
      <c r="P60" s="9"/>
      <c r="Q60" s="9"/>
      <c r="R60" s="9"/>
      <c r="S60" s="8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2" customHeight="1" x14ac:dyDescent="0.2">
      <c r="A61" s="109" t="s">
        <v>194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</row>
    <row r="62" spans="1:32" ht="3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</row>
    <row r="63" spans="1:32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</row>
    <row r="64" spans="1:32" ht="3" customHeight="1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8"/>
      <c r="N64" s="9"/>
      <c r="O64" s="9"/>
      <c r="P64" s="9"/>
      <c r="Q64" s="9"/>
      <c r="R64" s="9"/>
      <c r="S64" s="8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3" customFormat="1" ht="15" customHeight="1" x14ac:dyDescent="0.2">
      <c r="A65" s="53" t="s">
        <v>190</v>
      </c>
      <c r="B65" s="60"/>
      <c r="C65" s="60"/>
      <c r="D65" s="61"/>
      <c r="E65" s="53"/>
      <c r="F65" s="60"/>
      <c r="G65" s="60"/>
      <c r="H65" s="60"/>
      <c r="I65" s="60"/>
      <c r="J65" s="60"/>
      <c r="K65" s="60"/>
      <c r="L65" s="60"/>
      <c r="M65" s="62"/>
      <c r="N65" s="99">
        <f>P37*D59/100</f>
        <v>198.18050612890474</v>
      </c>
      <c r="O65" s="99"/>
      <c r="P65" s="99"/>
      <c r="Q65" s="63" t="s">
        <v>2</v>
      </c>
      <c r="R65" s="64"/>
      <c r="S65" s="62"/>
      <c r="T65" s="62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</row>
    <row r="66" spans="1:32" ht="3" customHeight="1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8"/>
      <c r="N66" s="9"/>
      <c r="O66" s="9"/>
      <c r="P66" s="9"/>
      <c r="Q66" s="9"/>
      <c r="R66" s="9"/>
      <c r="S66" s="8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2" customHeight="1" x14ac:dyDescent="0.2">
      <c r="A67" s="109" t="s">
        <v>186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</row>
    <row r="68" spans="1:32" ht="3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</row>
    <row r="69" spans="1:32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</row>
    <row r="70" spans="1:32" ht="3" customHeigh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1:32" s="3" customFormat="1" ht="15" customHeight="1" x14ac:dyDescent="0.2">
      <c r="A71" s="53" t="s">
        <v>189</v>
      </c>
      <c r="B71" s="54"/>
      <c r="C71" s="54"/>
      <c r="D71" s="65"/>
      <c r="E71" s="46"/>
      <c r="F71" s="66"/>
      <c r="G71" s="66"/>
      <c r="H71" s="66"/>
      <c r="I71" s="66"/>
      <c r="J71" s="66"/>
      <c r="K71" s="66"/>
      <c r="L71" s="66"/>
      <c r="M71" s="66"/>
      <c r="N71" s="66"/>
      <c r="O71" s="118">
        <f>((AE41+1)-(AE39+1))/(AE41+1)</f>
        <v>0.33333333333333331</v>
      </c>
      <c r="P71" s="118"/>
      <c r="Q71" s="67"/>
      <c r="R71" s="62"/>
      <c r="S71" s="62"/>
      <c r="T71" s="62"/>
      <c r="U71" s="68"/>
      <c r="V71" s="62"/>
      <c r="W71" s="62"/>
      <c r="X71" s="62"/>
      <c r="Y71" s="69"/>
      <c r="Z71" s="70"/>
      <c r="AA71" s="70"/>
      <c r="AB71" s="70"/>
      <c r="AC71" s="70"/>
      <c r="AD71" s="70"/>
      <c r="AE71" s="70"/>
      <c r="AF71" s="59" t="s">
        <v>199</v>
      </c>
    </row>
    <row r="72" spans="1:32" ht="3" customHeight="1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8"/>
      <c r="N72" s="9"/>
      <c r="O72" s="9"/>
      <c r="P72" s="9"/>
      <c r="Q72" s="9"/>
      <c r="R72" s="9"/>
      <c r="S72" s="8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2" customHeight="1" x14ac:dyDescent="0.2">
      <c r="A73" s="109" t="s">
        <v>187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</row>
    <row r="74" spans="1:32" ht="3" customHeight="1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8"/>
      <c r="N74" s="9"/>
      <c r="O74" s="9"/>
      <c r="P74" s="9"/>
      <c r="Q74" s="9"/>
      <c r="R74" s="9"/>
      <c r="S74" s="8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s="3" customFormat="1" ht="15" customHeight="1" x14ac:dyDescent="0.2">
      <c r="A75" s="53" t="s">
        <v>191</v>
      </c>
      <c r="B75" s="54"/>
      <c r="C75" s="54"/>
      <c r="D75" s="65"/>
      <c r="E75" s="46"/>
      <c r="F75" s="54"/>
      <c r="G75" s="54"/>
      <c r="H75" s="54"/>
      <c r="I75" s="54"/>
      <c r="J75" s="54"/>
      <c r="K75" s="54"/>
      <c r="L75" s="54"/>
      <c r="M75" s="62"/>
      <c r="N75" s="99">
        <f>1.25*N65/O71</f>
        <v>743.17689798339279</v>
      </c>
      <c r="O75" s="99"/>
      <c r="P75" s="99"/>
      <c r="Q75" s="63" t="s">
        <v>2</v>
      </c>
      <c r="R75" s="62"/>
      <c r="S75" s="62"/>
      <c r="T75" s="62"/>
      <c r="U75" s="60"/>
      <c r="V75" s="62"/>
      <c r="W75" s="60"/>
      <c r="X75" s="60"/>
      <c r="Y75" s="60"/>
      <c r="Z75" s="60"/>
      <c r="AA75" s="60"/>
      <c r="AB75" s="60"/>
      <c r="AC75" s="60"/>
      <c r="AD75" s="60"/>
      <c r="AE75" s="60"/>
      <c r="AF75" s="59" t="s">
        <v>188</v>
      </c>
    </row>
    <row r="76" spans="1:32" ht="3" customHeight="1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8"/>
      <c r="N76" s="9"/>
      <c r="O76" s="9"/>
      <c r="P76" s="9"/>
      <c r="Q76" s="9"/>
      <c r="R76" s="9"/>
      <c r="S76" s="8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5" customHeight="1" x14ac:dyDescent="0.2">
      <c r="A77" s="108" t="s">
        <v>41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</row>
    <row r="78" spans="1:32" s="4" customFormat="1" ht="3" customHeight="1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</row>
    <row r="79" spans="1:32" s="4" customFormat="1" ht="15" customHeight="1" x14ac:dyDescent="0.2">
      <c r="A79" s="123" t="s">
        <v>42</v>
      </c>
      <c r="B79" s="123"/>
      <c r="C79" s="123"/>
      <c r="D79" s="123"/>
      <c r="E79" s="123"/>
      <c r="F79" s="123" t="s">
        <v>116</v>
      </c>
      <c r="G79" s="123"/>
      <c r="H79" s="123"/>
      <c r="I79" s="123" t="s">
        <v>180</v>
      </c>
      <c r="J79" s="123"/>
      <c r="K79" s="123"/>
      <c r="L79" s="123" t="s">
        <v>200</v>
      </c>
      <c r="M79" s="123"/>
      <c r="N79" s="123"/>
      <c r="O79" s="123" t="s">
        <v>181</v>
      </c>
      <c r="P79" s="123"/>
      <c r="Q79" s="123"/>
      <c r="R79" s="123" t="s">
        <v>74</v>
      </c>
      <c r="S79" s="123"/>
      <c r="T79" s="123"/>
      <c r="U79" s="123" t="s">
        <v>75</v>
      </c>
      <c r="V79" s="123"/>
      <c r="W79" s="123"/>
      <c r="X79" s="123" t="s">
        <v>76</v>
      </c>
      <c r="Y79" s="123"/>
      <c r="Z79" s="123" t="s">
        <v>132</v>
      </c>
      <c r="AA79" s="123"/>
      <c r="AB79" s="123"/>
      <c r="AC79" s="123" t="s">
        <v>133</v>
      </c>
      <c r="AD79" s="123"/>
      <c r="AE79" s="123" t="s">
        <v>77</v>
      </c>
      <c r="AF79" s="123"/>
    </row>
    <row r="80" spans="1:32" s="4" customFormat="1" ht="3" customHeight="1" x14ac:dyDescent="0.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</row>
    <row r="81" spans="1:33" s="4" customFormat="1" ht="15" customHeight="1" x14ac:dyDescent="0.2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</row>
    <row r="82" spans="1:33" s="4" customFormat="1" ht="3" customHeight="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</row>
    <row r="83" spans="1:33" ht="12" customHeight="1" x14ac:dyDescent="0.2">
      <c r="A83" s="122" t="s">
        <v>64</v>
      </c>
      <c r="B83" s="122"/>
      <c r="C83" s="122"/>
      <c r="D83" s="122"/>
      <c r="E83" s="122"/>
      <c r="F83" s="122" t="s">
        <v>89</v>
      </c>
      <c r="G83" s="122"/>
      <c r="H83" s="122"/>
      <c r="I83" s="122" t="s">
        <v>101</v>
      </c>
      <c r="J83" s="122"/>
      <c r="K83" s="122"/>
      <c r="L83" s="122" t="s">
        <v>105</v>
      </c>
      <c r="M83" s="122"/>
      <c r="N83" s="122"/>
      <c r="O83" s="122">
        <v>750</v>
      </c>
      <c r="P83" s="122"/>
      <c r="Q83" s="122"/>
      <c r="R83" s="122">
        <v>1550</v>
      </c>
      <c r="S83" s="122"/>
      <c r="T83" s="122"/>
      <c r="U83" s="122" t="s">
        <v>109</v>
      </c>
      <c r="V83" s="122"/>
      <c r="W83" s="122"/>
      <c r="X83" s="124" t="s">
        <v>182</v>
      </c>
      <c r="Y83" s="124"/>
      <c r="Z83" s="122" t="s">
        <v>107</v>
      </c>
      <c r="AA83" s="122"/>
      <c r="AB83" s="122"/>
      <c r="AC83" s="122" t="s">
        <v>37</v>
      </c>
      <c r="AD83" s="122"/>
      <c r="AE83" s="125">
        <v>115</v>
      </c>
      <c r="AF83" s="125"/>
    </row>
    <row r="84" spans="1:33" ht="3" customHeight="1" x14ac:dyDescent="0.2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4"/>
      <c r="Y84" s="124"/>
      <c r="Z84" s="122"/>
      <c r="AA84" s="122"/>
      <c r="AB84" s="122"/>
      <c r="AC84" s="122"/>
      <c r="AD84" s="122"/>
      <c r="AE84" s="125"/>
      <c r="AF84" s="125"/>
    </row>
    <row r="85" spans="1:33" ht="5.0999999999999996" customHeight="1" x14ac:dyDescent="0.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</row>
    <row r="86" spans="1:33" ht="3" customHeight="1" x14ac:dyDescent="0.2">
      <c r="A86" s="103" t="s">
        <v>179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</row>
    <row r="87" spans="1:33" ht="15" customHeight="1" x14ac:dyDescent="0.2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</row>
    <row r="88" spans="1:33" ht="3" customHeight="1" x14ac:dyDescent="0.2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</row>
    <row r="89" spans="1:33" x14ac:dyDescent="0.2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</row>
    <row r="90" spans="1:33" ht="3" customHeight="1" x14ac:dyDescent="0.2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</row>
    <row r="91" spans="1:33" ht="5.0999999999999996" customHeight="1" x14ac:dyDescent="0.2"/>
    <row r="92" spans="1:33" ht="3" customHeight="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</row>
    <row r="93" spans="1:33" ht="15" customHeight="1" x14ac:dyDescent="0.2">
      <c r="A93" s="53" t="s">
        <v>183</v>
      </c>
      <c r="B93" s="11"/>
      <c r="C93" s="11"/>
      <c r="D93" s="11"/>
      <c r="E93" s="11"/>
      <c r="F93" s="98">
        <f>_xlfn.CEILING.MATH(AE39+0.3,0.5)</f>
        <v>3.5</v>
      </c>
      <c r="G93" s="98"/>
      <c r="H93" s="98"/>
      <c r="I93" s="18" t="s">
        <v>0</v>
      </c>
      <c r="J93" s="11"/>
      <c r="K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88" t="s">
        <v>198</v>
      </c>
    </row>
    <row r="94" spans="1:33" ht="3" customHeight="1" x14ac:dyDescent="0.2"/>
    <row r="95" spans="1:33" ht="13.5" thickBot="1" x14ac:dyDescent="0.2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90"/>
    </row>
    <row r="96" spans="1:33" ht="13.5" thickTop="1" x14ac:dyDescent="0.2"/>
  </sheetData>
  <sheetProtection algorithmName="SHA-512" hashValue="v/vaLYBuYWCFXYCqFEY0GyLaBCtMExo77fDXOV1PX8GI5CRrAHLvS/8MlaHmzfLXnf/aKKQ+Rg0bBrvdQUtE8g==" saltValue="CMcbJexxbmeN5Y0w6/WGWA==" spinCount="100000" sheet="1" objects="1" scenarios="1" selectLockedCells="1"/>
  <mergeCells count="88">
    <mergeCell ref="Z83:AB84"/>
    <mergeCell ref="X79:Y81"/>
    <mergeCell ref="Z79:AB81"/>
    <mergeCell ref="AC79:AD81"/>
    <mergeCell ref="AE79:AF81"/>
    <mergeCell ref="X83:Y84"/>
    <mergeCell ref="AE83:AF84"/>
    <mergeCell ref="AC83:AD84"/>
    <mergeCell ref="A83:E84"/>
    <mergeCell ref="F83:H84"/>
    <mergeCell ref="I83:K84"/>
    <mergeCell ref="O79:Q81"/>
    <mergeCell ref="U79:W81"/>
    <mergeCell ref="L79:N81"/>
    <mergeCell ref="I79:K81"/>
    <mergeCell ref="F79:H81"/>
    <mergeCell ref="A79:E81"/>
    <mergeCell ref="O83:Q84"/>
    <mergeCell ref="R83:T84"/>
    <mergeCell ref="L83:N84"/>
    <mergeCell ref="R79:T81"/>
    <mergeCell ref="U83:W84"/>
    <mergeCell ref="F1:AF3"/>
    <mergeCell ref="A55:AF57"/>
    <mergeCell ref="A67:AF69"/>
    <mergeCell ref="A73:AF73"/>
    <mergeCell ref="Y43:Z43"/>
    <mergeCell ref="AB5:AD5"/>
    <mergeCell ref="N31:S31"/>
    <mergeCell ref="T31:AF31"/>
    <mergeCell ref="O71:P71"/>
    <mergeCell ref="N65:P65"/>
    <mergeCell ref="M9:AF9"/>
    <mergeCell ref="I31:M31"/>
    <mergeCell ref="I20:AF20"/>
    <mergeCell ref="A25:AF25"/>
    <mergeCell ref="A19:H19"/>
    <mergeCell ref="I19:AF19"/>
    <mergeCell ref="A77:AF77"/>
    <mergeCell ref="A61:AF63"/>
    <mergeCell ref="W7:X7"/>
    <mergeCell ref="AC7:AF7"/>
    <mergeCell ref="Z7:AA7"/>
    <mergeCell ref="D59:F59"/>
    <mergeCell ref="Q45:R45"/>
    <mergeCell ref="A11:AF11"/>
    <mergeCell ref="A29:H29"/>
    <mergeCell ref="I29:AF29"/>
    <mergeCell ref="A31:H31"/>
    <mergeCell ref="A33:AF33"/>
    <mergeCell ref="I34:AF34"/>
    <mergeCell ref="A53:AF53"/>
    <mergeCell ref="A47:AF47"/>
    <mergeCell ref="A17:AF17"/>
    <mergeCell ref="A21:H21"/>
    <mergeCell ref="I21:AF21"/>
    <mergeCell ref="X5:AA5"/>
    <mergeCell ref="V5:W5"/>
    <mergeCell ref="A13:H13"/>
    <mergeCell ref="I13:AF13"/>
    <mergeCell ref="A15:H15"/>
    <mergeCell ref="I15:AF15"/>
    <mergeCell ref="U23:AF23"/>
    <mergeCell ref="Y49:Z49"/>
    <mergeCell ref="Q49:R49"/>
    <mergeCell ref="P37:R37"/>
    <mergeCell ref="F93:H93"/>
    <mergeCell ref="N75:P75"/>
    <mergeCell ref="M35:O35"/>
    <mergeCell ref="R35:T35"/>
    <mergeCell ref="V35:X35"/>
    <mergeCell ref="AD59:AF59"/>
    <mergeCell ref="A86:AG90"/>
    <mergeCell ref="A27:H27"/>
    <mergeCell ref="I27:AF27"/>
    <mergeCell ref="A23:H23"/>
    <mergeCell ref="I23:Q23"/>
    <mergeCell ref="R23:T23"/>
    <mergeCell ref="AE39:AF39"/>
    <mergeCell ref="AE41:AF41"/>
    <mergeCell ref="U39:V39"/>
    <mergeCell ref="U41:V41"/>
    <mergeCell ref="I51:R51"/>
    <mergeCell ref="Q43:U43"/>
    <mergeCell ref="AE45:AF45"/>
    <mergeCell ref="Q41:R41"/>
    <mergeCell ref="Q39:R39"/>
    <mergeCell ref="Y45:Z4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'Справочная информация'!$K$2:$K$33</xm:f>
          </x14:formula1>
          <xm:sqref>A83</xm:sqref>
        </x14:dataValidation>
        <x14:dataValidation type="list" allowBlank="1" showInputMessage="1" showErrorMessage="1">
          <x14:formula1>
            <xm:f>'Справочная информация'!$L$2:$L$33</xm:f>
          </x14:formula1>
          <xm:sqref>F83:H84</xm:sqref>
        </x14:dataValidation>
        <x14:dataValidation type="list" allowBlank="1" showInputMessage="1" showErrorMessage="1">
          <x14:formula1>
            <xm:f>'Справочная информация'!$M$5:$M$8</xm:f>
          </x14:formula1>
          <xm:sqref>I83:K84</xm:sqref>
        </x14:dataValidation>
        <x14:dataValidation type="list" allowBlank="1" showInputMessage="1" showErrorMessage="1">
          <x14:formula1>
            <xm:f>'Справочная информация'!$N$2:$N$4</xm:f>
          </x14:formula1>
          <xm:sqref>L83:N84</xm:sqref>
        </x14:dataValidation>
        <x14:dataValidation type="list" allowBlank="1" showInputMessage="1" showErrorMessage="1">
          <x14:formula1>
            <xm:f>'Справочная информация'!$O$2:$O$51</xm:f>
          </x14:formula1>
          <xm:sqref>O83:Q84</xm:sqref>
        </x14:dataValidation>
        <x14:dataValidation type="list" allowBlank="1" showInputMessage="1" showErrorMessage="1">
          <x14:formula1>
            <xm:f>'Справочная информация'!$P$2:$P$51</xm:f>
          </x14:formula1>
          <xm:sqref>R83:T84</xm:sqref>
        </x14:dataValidation>
        <x14:dataValidation type="list" allowBlank="1" showInputMessage="1" showErrorMessage="1">
          <x14:formula1>
            <xm:f>'Справочная информация'!$Q$2:$Q$8</xm:f>
          </x14:formula1>
          <xm:sqref>U83:W84</xm:sqref>
        </x14:dataValidation>
        <x14:dataValidation type="list" allowBlank="1" showInputMessage="1" showErrorMessage="1">
          <x14:formula1>
            <xm:f>'Справочная информация'!$R$2:$R$3</xm:f>
          </x14:formula1>
          <xm:sqref>X83:Y84</xm:sqref>
        </x14:dataValidation>
        <x14:dataValidation type="list" allowBlank="1" showInputMessage="1" showErrorMessage="1">
          <x14:formula1>
            <xm:f>'Справочная информация'!$S$2:$S$3</xm:f>
          </x14:formula1>
          <xm:sqref>Z83:AB84</xm:sqref>
        </x14:dataValidation>
        <x14:dataValidation type="list" allowBlank="1" showInputMessage="1" showErrorMessage="1">
          <x14:formula1>
            <xm:f>'Справочная информация'!$T$2:$T$3</xm:f>
          </x14:formula1>
          <xm:sqref>AC83:AD84</xm:sqref>
        </x14:dataValidation>
        <x14:dataValidation type="list" allowBlank="1" showInputMessage="1" showErrorMessage="1">
          <x14:formula1>
            <xm:f>'Справочная информация'!$U$1:$U$102</xm:f>
          </x14:formula1>
          <xm:sqref>AE83:AF84</xm:sqref>
        </x14:dataValidation>
        <x14:dataValidation type="list" allowBlank="1" showInputMessage="1" showErrorMessage="1">
          <x14:formula1>
            <xm:f>'Справочная информация'!$E$25:$E$26</xm:f>
          </x14:formula1>
          <xm:sqref>I51</xm:sqref>
        </x14:dataValidation>
        <x14:dataValidation type="list" allowBlank="1" showInputMessage="1" showErrorMessage="1">
          <x14:formula1>
            <xm:f>'Справочная информация'!$E$28:$E$30</xm:f>
          </x14:formula1>
          <xm:sqref>I31</xm:sqref>
        </x14:dataValidation>
        <x14:dataValidation type="list" allowBlank="1" showInputMessage="1" showErrorMessage="1">
          <x14:formula1>
            <xm:f>'Справочная информация'!$G$25:$G$26</xm:f>
          </x14:formula1>
          <xm:sqref>Q43 V43:X43</xm:sqref>
        </x14:dataValidation>
        <x14:dataValidation type="list" allowBlank="1" showInputMessage="1" showErrorMessage="1">
          <x14:formula1>
            <xm:f>'Справочная информация'!$W$1:$W$31</xm:f>
          </x14:formula1>
          <xm:sqref>V5</xm:sqref>
        </x14:dataValidation>
        <x14:dataValidation type="list" allowBlank="1" showInputMessage="1" showErrorMessage="1">
          <x14:formula1>
            <xm:f>'Справочная информация'!$X$1:$X$12</xm:f>
          </x14:formula1>
          <xm:sqref>X5</xm:sqref>
        </x14:dataValidation>
        <x14:dataValidation type="list" allowBlank="1" showInputMessage="1" showErrorMessage="1">
          <x14:formula1>
            <xm:f>'Справочная информация'!$Y$1:$Y$11</xm:f>
          </x14:formula1>
          <xm:sqref>AB5 AF5</xm:sqref>
        </x14:dataValidation>
        <x14:dataValidation type="list" allowBlank="1" showInputMessage="1" showErrorMessage="1">
          <x14:formula1>
            <xm:f>'Справочная информация'!$A$40:$A$45</xm:f>
          </x14:formula1>
          <xm:sqref>M9:AF9</xm:sqref>
        </x14:dataValidation>
        <x14:dataValidation type="custom" allowBlank="1" showInputMessage="1" showErrorMessage="1">
          <x14:formula1>
            <xm:f>'Справочная информация'!C76</xm:f>
          </x14:formula1>
          <xm:sqref>Z59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opLeftCell="A19" zoomScale="160" zoomScaleNormal="160" workbookViewId="0">
      <selection activeCell="B48" sqref="B48"/>
    </sheetView>
  </sheetViews>
  <sheetFormatPr defaultRowHeight="11.25" x14ac:dyDescent="0.2"/>
  <cols>
    <col min="1" max="1" width="13" style="75" customWidth="1"/>
    <col min="2" max="9" width="10.7109375" style="75" customWidth="1"/>
    <col min="10" max="10" width="9.140625" style="75"/>
    <col min="11" max="15" width="14.7109375" style="75" customWidth="1"/>
    <col min="16" max="20" width="9.140625" style="75"/>
    <col min="21" max="21" width="12.5703125" style="75" customWidth="1"/>
    <col min="22" max="23" width="9.140625" style="75"/>
    <col min="24" max="24" width="16.5703125" style="75" customWidth="1"/>
    <col min="25" max="16384" width="9.140625" style="75"/>
  </cols>
  <sheetData>
    <row r="1" spans="1:25" x14ac:dyDescent="0.2">
      <c r="U1" s="75" t="s">
        <v>131</v>
      </c>
      <c r="W1" s="80" t="s">
        <v>134</v>
      </c>
      <c r="X1" s="75" t="s">
        <v>165</v>
      </c>
      <c r="Y1" s="75">
        <v>2020</v>
      </c>
    </row>
    <row r="2" spans="1:25" x14ac:dyDescent="0.2">
      <c r="A2" s="75" t="s">
        <v>9</v>
      </c>
      <c r="K2" s="72" t="s">
        <v>43</v>
      </c>
      <c r="L2" s="73" t="s">
        <v>78</v>
      </c>
      <c r="M2" s="75" t="s">
        <v>99</v>
      </c>
      <c r="N2" s="75" t="s">
        <v>103</v>
      </c>
      <c r="O2" s="73">
        <v>200</v>
      </c>
      <c r="P2" s="73">
        <v>311</v>
      </c>
      <c r="Q2" s="74" t="s">
        <v>106</v>
      </c>
      <c r="R2" s="74" t="s">
        <v>182</v>
      </c>
      <c r="S2" s="74" t="s">
        <v>107</v>
      </c>
      <c r="T2" s="74" t="s">
        <v>37</v>
      </c>
      <c r="U2" s="78">
        <v>1.55</v>
      </c>
      <c r="W2" s="80" t="s">
        <v>135</v>
      </c>
      <c r="X2" s="75" t="s">
        <v>166</v>
      </c>
      <c r="Y2" s="75">
        <v>2021</v>
      </c>
    </row>
    <row r="3" spans="1:25" x14ac:dyDescent="0.2">
      <c r="K3" s="72" t="s">
        <v>44</v>
      </c>
      <c r="L3" s="73" t="s">
        <v>79</v>
      </c>
      <c r="M3" s="75" t="s">
        <v>100</v>
      </c>
      <c r="N3" s="75" t="s">
        <v>104</v>
      </c>
      <c r="O3" s="73">
        <v>280</v>
      </c>
      <c r="P3" s="73">
        <v>307</v>
      </c>
      <c r="Q3" s="74" t="s">
        <v>108</v>
      </c>
      <c r="R3" s="74" t="s">
        <v>110</v>
      </c>
      <c r="S3" s="74" t="s">
        <v>111</v>
      </c>
      <c r="T3" s="74" t="s">
        <v>112</v>
      </c>
      <c r="U3" s="78">
        <v>2.1</v>
      </c>
      <c r="W3" s="80" t="s">
        <v>137</v>
      </c>
      <c r="X3" s="75" t="s">
        <v>167</v>
      </c>
      <c r="Y3" s="75">
        <v>2022</v>
      </c>
    </row>
    <row r="4" spans="1:25" x14ac:dyDescent="0.2">
      <c r="B4" s="75" t="s">
        <v>10</v>
      </c>
      <c r="K4" s="72" t="s">
        <v>45</v>
      </c>
      <c r="L4" s="73" t="s">
        <v>80</v>
      </c>
      <c r="N4" s="75" t="s">
        <v>105</v>
      </c>
      <c r="O4" s="73">
        <v>280</v>
      </c>
      <c r="P4" s="73">
        <v>402</v>
      </c>
      <c r="Q4" s="74" t="s">
        <v>109</v>
      </c>
      <c r="R4" s="74"/>
      <c r="S4" s="74"/>
      <c r="T4" s="74"/>
      <c r="U4" s="78">
        <v>2.8</v>
      </c>
      <c r="V4" s="80"/>
      <c r="W4" s="80" t="s">
        <v>138</v>
      </c>
      <c r="X4" s="75" t="s">
        <v>168</v>
      </c>
      <c r="Y4" s="75">
        <v>2023</v>
      </c>
    </row>
    <row r="5" spans="1:25" x14ac:dyDescent="0.2">
      <c r="A5" s="75" t="s">
        <v>11</v>
      </c>
      <c r="B5" s="75">
        <v>0</v>
      </c>
      <c r="C5" s="75">
        <v>10</v>
      </c>
      <c r="D5" s="75">
        <v>20</v>
      </c>
      <c r="E5" s="75">
        <v>30</v>
      </c>
      <c r="F5" s="75">
        <v>40</v>
      </c>
      <c r="G5" s="75">
        <v>50</v>
      </c>
      <c r="H5" s="75">
        <v>70</v>
      </c>
      <c r="I5" s="75">
        <v>90</v>
      </c>
      <c r="K5" s="72" t="s">
        <v>46</v>
      </c>
      <c r="L5" s="73" t="s">
        <v>81</v>
      </c>
      <c r="M5" s="75" t="s">
        <v>99</v>
      </c>
      <c r="O5" s="73">
        <v>280</v>
      </c>
      <c r="P5" s="73">
        <v>504</v>
      </c>
      <c r="Q5" s="74" t="s">
        <v>113</v>
      </c>
      <c r="R5" s="74"/>
      <c r="S5" s="74"/>
      <c r="T5" s="74"/>
      <c r="U5" s="78">
        <v>4.25</v>
      </c>
      <c r="V5" s="80"/>
      <c r="W5" s="80" t="s">
        <v>139</v>
      </c>
      <c r="X5" s="75" t="s">
        <v>169</v>
      </c>
      <c r="Y5" s="75">
        <v>2024</v>
      </c>
    </row>
    <row r="6" spans="1:25" x14ac:dyDescent="0.2">
      <c r="A6" s="75">
        <v>0</v>
      </c>
      <c r="B6" s="75">
        <v>1.2999999999999999E-2</v>
      </c>
      <c r="C6" s="75">
        <v>0.32</v>
      </c>
      <c r="D6" s="75">
        <v>0.64</v>
      </c>
      <c r="E6" s="75">
        <v>0.96</v>
      </c>
      <c r="F6" s="75">
        <v>1.28</v>
      </c>
      <c r="G6" s="75">
        <v>1.6</v>
      </c>
      <c r="H6" s="75">
        <v>2.2400000000000002</v>
      </c>
      <c r="I6" s="75">
        <v>2.88</v>
      </c>
      <c r="K6" s="72" t="s">
        <v>47</v>
      </c>
      <c r="L6" s="73" t="s">
        <v>82</v>
      </c>
      <c r="M6" s="75" t="s">
        <v>100</v>
      </c>
      <c r="O6" s="73">
        <v>365</v>
      </c>
      <c r="P6" s="73">
        <v>453</v>
      </c>
      <c r="Q6" s="74" t="s">
        <v>195</v>
      </c>
      <c r="R6" s="74"/>
      <c r="S6" s="74"/>
      <c r="T6" s="74"/>
      <c r="U6" s="78">
        <v>5.95</v>
      </c>
      <c r="V6" s="80"/>
      <c r="W6" s="80" t="s">
        <v>140</v>
      </c>
      <c r="X6" s="75" t="s">
        <v>170</v>
      </c>
      <c r="Y6" s="75">
        <v>2025</v>
      </c>
    </row>
    <row r="7" spans="1:25" x14ac:dyDescent="0.2">
      <c r="A7" s="75">
        <v>10</v>
      </c>
      <c r="B7" s="75">
        <v>2.7E-2</v>
      </c>
      <c r="C7" s="75">
        <v>0.34</v>
      </c>
      <c r="D7" s="75">
        <v>0.66</v>
      </c>
      <c r="E7" s="75">
        <v>0.98</v>
      </c>
      <c r="F7" s="75">
        <v>1.3</v>
      </c>
      <c r="G7" s="75">
        <v>1.62</v>
      </c>
      <c r="H7" s="75">
        <v>2.2599999999999998</v>
      </c>
      <c r="I7" s="75">
        <v>2.9</v>
      </c>
      <c r="K7" s="72" t="s">
        <v>48</v>
      </c>
      <c r="L7" s="73" t="s">
        <v>83</v>
      </c>
      <c r="M7" s="75" t="s">
        <v>101</v>
      </c>
      <c r="O7" s="73">
        <v>365</v>
      </c>
      <c r="P7" s="73">
        <v>555</v>
      </c>
      <c r="Q7" s="74" t="s">
        <v>114</v>
      </c>
      <c r="R7" s="74"/>
      <c r="S7" s="74"/>
      <c r="T7" s="74"/>
      <c r="U7" s="78">
        <v>7.75</v>
      </c>
      <c r="W7" s="80" t="s">
        <v>141</v>
      </c>
      <c r="X7" s="75" t="s">
        <v>171</v>
      </c>
      <c r="Y7" s="75">
        <v>2026</v>
      </c>
    </row>
    <row r="8" spans="1:25" x14ac:dyDescent="0.2">
      <c r="A8" s="75">
        <v>20</v>
      </c>
      <c r="B8" s="75">
        <v>0.17699999999999999</v>
      </c>
      <c r="C8" s="75">
        <v>0.48</v>
      </c>
      <c r="D8" s="75">
        <v>0.8</v>
      </c>
      <c r="E8" s="75">
        <v>1.1200000000000001</v>
      </c>
      <c r="F8" s="75">
        <v>1.44</v>
      </c>
      <c r="G8" s="75">
        <v>1.76</v>
      </c>
      <c r="H8" s="75">
        <v>2.4</v>
      </c>
      <c r="I8" s="75">
        <v>3.04</v>
      </c>
      <c r="K8" s="72" t="s">
        <v>49</v>
      </c>
      <c r="L8" s="73" t="s">
        <v>84</v>
      </c>
      <c r="M8" s="75" t="s">
        <v>102</v>
      </c>
      <c r="O8" s="73">
        <v>410</v>
      </c>
      <c r="P8" s="73">
        <v>690</v>
      </c>
      <c r="Q8" s="74" t="s">
        <v>115</v>
      </c>
      <c r="R8" s="74"/>
      <c r="S8" s="74"/>
      <c r="T8" s="74"/>
      <c r="U8" s="78">
        <v>11.15</v>
      </c>
      <c r="W8" s="80" t="s">
        <v>142</v>
      </c>
      <c r="X8" s="75" t="s">
        <v>172</v>
      </c>
      <c r="Y8" s="75">
        <v>2027</v>
      </c>
    </row>
    <row r="9" spans="1:25" x14ac:dyDescent="0.2">
      <c r="A9" s="75">
        <v>30</v>
      </c>
      <c r="B9" s="75">
        <v>0.45300000000000001</v>
      </c>
      <c r="C9" s="75">
        <v>0.74</v>
      </c>
      <c r="D9" s="75">
        <v>1.06</v>
      </c>
      <c r="E9" s="75">
        <v>1.38</v>
      </c>
      <c r="F9" s="75">
        <v>1.7</v>
      </c>
      <c r="G9" s="75">
        <v>2.02</v>
      </c>
      <c r="H9" s="75">
        <v>2.66</v>
      </c>
      <c r="I9" s="75">
        <v>3.3</v>
      </c>
      <c r="K9" s="72" t="s">
        <v>50</v>
      </c>
      <c r="L9" s="73" t="s">
        <v>85</v>
      </c>
      <c r="O9" s="73">
        <v>495</v>
      </c>
      <c r="P9" s="73">
        <v>680</v>
      </c>
      <c r="Q9" s="74"/>
      <c r="R9" s="74"/>
      <c r="S9" s="74"/>
      <c r="T9" s="74"/>
      <c r="U9" s="78">
        <v>13.25</v>
      </c>
      <c r="W9" s="80" t="s">
        <v>143</v>
      </c>
      <c r="X9" s="75" t="s">
        <v>173</v>
      </c>
      <c r="Y9" s="75">
        <v>2028</v>
      </c>
    </row>
    <row r="10" spans="1:25" x14ac:dyDescent="0.2">
      <c r="A10" s="75">
        <v>40</v>
      </c>
      <c r="B10" s="75">
        <v>0.78</v>
      </c>
      <c r="C10" s="75">
        <v>1.0900000000000001</v>
      </c>
      <c r="D10" s="75">
        <v>1.41</v>
      </c>
      <c r="E10" s="75">
        <v>1.73</v>
      </c>
      <c r="F10" s="75">
        <v>2.0499999999999998</v>
      </c>
      <c r="G10" s="75">
        <v>2.37</v>
      </c>
      <c r="H10" s="75">
        <v>3.01</v>
      </c>
      <c r="I10" s="75">
        <v>3.65</v>
      </c>
      <c r="K10" s="72" t="s">
        <v>51</v>
      </c>
      <c r="L10" s="73" t="s">
        <v>86</v>
      </c>
      <c r="O10" s="73">
        <v>495</v>
      </c>
      <c r="P10" s="73">
        <v>960</v>
      </c>
      <c r="Q10" s="74"/>
      <c r="R10" s="74"/>
      <c r="S10" s="74"/>
      <c r="T10" s="74"/>
      <c r="U10" s="78">
        <v>17.2</v>
      </c>
      <c r="W10" s="80" t="s">
        <v>144</v>
      </c>
      <c r="X10" s="75" t="s">
        <v>174</v>
      </c>
      <c r="Y10" s="75">
        <v>2029</v>
      </c>
    </row>
    <row r="11" spans="1:25" x14ac:dyDescent="0.2">
      <c r="A11" s="75">
        <v>50</v>
      </c>
      <c r="B11" s="75">
        <v>1.21</v>
      </c>
      <c r="C11" s="75">
        <v>1.51</v>
      </c>
      <c r="D11" s="75">
        <v>1.83</v>
      </c>
      <c r="E11" s="75">
        <v>2.15</v>
      </c>
      <c r="F11" s="75">
        <v>2.4700000000000002</v>
      </c>
      <c r="G11" s="75">
        <v>2.79</v>
      </c>
      <c r="H11" s="75">
        <v>3.43</v>
      </c>
      <c r="I11" s="75">
        <v>4.07</v>
      </c>
      <c r="K11" s="72" t="s">
        <v>52</v>
      </c>
      <c r="L11" s="73" t="s">
        <v>87</v>
      </c>
      <c r="O11" s="73">
        <v>580</v>
      </c>
      <c r="P11" s="73">
        <v>1120</v>
      </c>
      <c r="Q11" s="74"/>
      <c r="R11" s="74"/>
      <c r="S11" s="74"/>
      <c r="T11" s="74"/>
      <c r="U11" s="78">
        <v>32.4</v>
      </c>
      <c r="W11" s="80" t="s">
        <v>145</v>
      </c>
      <c r="X11" s="75" t="s">
        <v>175</v>
      </c>
      <c r="Y11" s="75">
        <v>2030</v>
      </c>
    </row>
    <row r="12" spans="1:25" x14ac:dyDescent="0.2">
      <c r="A12" s="75">
        <v>60</v>
      </c>
      <c r="B12" s="75">
        <v>1.71</v>
      </c>
      <c r="C12" s="75">
        <v>2.0099999999999998</v>
      </c>
      <c r="D12" s="75">
        <v>2.3199999999999998</v>
      </c>
      <c r="E12" s="75">
        <v>2.63</v>
      </c>
      <c r="F12" s="75">
        <v>2.94</v>
      </c>
      <c r="G12" s="75">
        <v>3.25</v>
      </c>
      <c r="H12" s="75">
        <v>3.87</v>
      </c>
      <c r="I12" s="75">
        <v>4.49</v>
      </c>
      <c r="K12" s="72" t="s">
        <v>53</v>
      </c>
      <c r="L12" s="73" t="s">
        <v>88</v>
      </c>
      <c r="O12" s="73">
        <v>660</v>
      </c>
      <c r="P12" s="73">
        <v>1170</v>
      </c>
      <c r="Q12" s="74"/>
      <c r="R12" s="74"/>
      <c r="S12" s="74"/>
      <c r="T12" s="74"/>
      <c r="U12" s="78">
        <v>40.299999999999997</v>
      </c>
      <c r="W12" s="80" t="s">
        <v>146</v>
      </c>
      <c r="X12" s="75" t="s">
        <v>176</v>
      </c>
    </row>
    <row r="13" spans="1:25" x14ac:dyDescent="0.2">
      <c r="A13" s="75">
        <v>70</v>
      </c>
      <c r="B13" s="75">
        <v>2.27</v>
      </c>
      <c r="C13" s="75">
        <v>2.58</v>
      </c>
      <c r="D13" s="75">
        <v>2.88</v>
      </c>
      <c r="E13" s="75">
        <v>3.18</v>
      </c>
      <c r="F13" s="75">
        <v>3.48</v>
      </c>
      <c r="G13" s="75">
        <v>3.78</v>
      </c>
      <c r="H13" s="75">
        <v>4.38</v>
      </c>
      <c r="I13" s="75">
        <v>4.9800000000000004</v>
      </c>
      <c r="K13" s="72" t="s">
        <v>54</v>
      </c>
      <c r="L13" s="73" t="s">
        <v>89</v>
      </c>
      <c r="O13" s="73">
        <v>780</v>
      </c>
      <c r="P13" s="73">
        <v>1390</v>
      </c>
      <c r="Q13" s="74"/>
      <c r="R13" s="74"/>
      <c r="S13" s="74"/>
      <c r="T13" s="74"/>
      <c r="U13" s="78">
        <v>55.5</v>
      </c>
      <c r="W13" s="80" t="s">
        <v>147</v>
      </c>
    </row>
    <row r="14" spans="1:25" x14ac:dyDescent="0.2">
      <c r="A14" s="75">
        <v>80</v>
      </c>
      <c r="B14" s="75">
        <v>2.89</v>
      </c>
      <c r="C14" s="75">
        <v>3.2</v>
      </c>
      <c r="D14" s="75">
        <v>3.49</v>
      </c>
      <c r="E14" s="75">
        <v>3.78</v>
      </c>
      <c r="F14" s="75">
        <v>4.07</v>
      </c>
      <c r="G14" s="75">
        <v>4.3600000000000003</v>
      </c>
      <c r="H14" s="75">
        <v>4.9400000000000004</v>
      </c>
      <c r="I14" s="75">
        <v>5.52</v>
      </c>
      <c r="K14" s="72" t="s">
        <v>55</v>
      </c>
      <c r="L14" s="73" t="s">
        <v>90</v>
      </c>
      <c r="O14" s="73">
        <v>780</v>
      </c>
      <c r="P14" s="73">
        <v>1880</v>
      </c>
      <c r="Q14" s="74"/>
      <c r="R14" s="74"/>
      <c r="S14" s="74"/>
      <c r="T14" s="74"/>
      <c r="U14" s="78">
        <v>130</v>
      </c>
      <c r="W14" s="80" t="s">
        <v>136</v>
      </c>
    </row>
    <row r="15" spans="1:25" x14ac:dyDescent="0.2">
      <c r="A15" s="75">
        <v>90</v>
      </c>
      <c r="B15" s="75">
        <v>3.59</v>
      </c>
      <c r="C15" s="75">
        <v>3.89</v>
      </c>
      <c r="D15" s="75">
        <v>4.17</v>
      </c>
      <c r="E15" s="75">
        <v>4.45</v>
      </c>
      <c r="F15" s="75">
        <v>4.7300000000000004</v>
      </c>
      <c r="G15" s="75">
        <v>5.01</v>
      </c>
      <c r="H15" s="75">
        <v>5.57</v>
      </c>
      <c r="I15" s="75">
        <v>6.13</v>
      </c>
      <c r="K15" s="72" t="s">
        <v>56</v>
      </c>
      <c r="L15" s="73" t="s">
        <v>91</v>
      </c>
      <c r="O15" s="73">
        <v>780</v>
      </c>
      <c r="P15" s="73">
        <v>2280</v>
      </c>
      <c r="Q15" s="74"/>
      <c r="R15" s="74"/>
      <c r="S15" s="74"/>
      <c r="T15" s="74"/>
      <c r="U15" s="78">
        <v>165</v>
      </c>
      <c r="W15" s="80" t="s">
        <v>148</v>
      </c>
    </row>
    <row r="16" spans="1:25" x14ac:dyDescent="0.2">
      <c r="A16" s="75">
        <v>100</v>
      </c>
      <c r="B16" s="75">
        <v>4.34</v>
      </c>
      <c r="C16" s="75">
        <v>4.6500000000000004</v>
      </c>
      <c r="D16" s="75">
        <v>4.91</v>
      </c>
      <c r="E16" s="75">
        <v>5.17</v>
      </c>
      <c r="F16" s="75">
        <v>5.43</v>
      </c>
      <c r="G16" s="75">
        <v>5.69</v>
      </c>
      <c r="H16" s="75">
        <v>6.21</v>
      </c>
      <c r="I16" s="75">
        <v>7.29</v>
      </c>
      <c r="K16" s="72"/>
      <c r="L16" s="73"/>
      <c r="P16" s="73"/>
      <c r="R16" s="74"/>
      <c r="S16" s="74"/>
      <c r="T16" s="74"/>
      <c r="W16" s="80" t="s">
        <v>149</v>
      </c>
    </row>
    <row r="17" spans="2:23" x14ac:dyDescent="0.2">
      <c r="K17" s="72" t="s">
        <v>57</v>
      </c>
      <c r="L17" s="73" t="s">
        <v>82</v>
      </c>
      <c r="O17" s="73">
        <v>365</v>
      </c>
      <c r="P17" s="73">
        <v>453</v>
      </c>
      <c r="Q17" s="74"/>
      <c r="R17" s="74"/>
      <c r="S17" s="74"/>
      <c r="T17" s="74"/>
      <c r="U17" s="78">
        <v>1.6275000000000002</v>
      </c>
      <c r="W17" s="80" t="s">
        <v>150</v>
      </c>
    </row>
    <row r="18" spans="2:23" x14ac:dyDescent="0.2">
      <c r="K18" s="72" t="s">
        <v>58</v>
      </c>
      <c r="L18" s="73" t="s">
        <v>83</v>
      </c>
      <c r="O18" s="73">
        <v>365</v>
      </c>
      <c r="P18" s="73">
        <v>555</v>
      </c>
      <c r="T18" s="74"/>
      <c r="U18" s="78">
        <v>2.2050000000000001</v>
      </c>
      <c r="W18" s="80" t="s">
        <v>151</v>
      </c>
    </row>
    <row r="19" spans="2:23" x14ac:dyDescent="0.2">
      <c r="J19" s="1"/>
      <c r="K19" s="72" t="s">
        <v>59</v>
      </c>
      <c r="L19" s="73" t="s">
        <v>84</v>
      </c>
      <c r="N19" s="1"/>
      <c r="O19" s="73">
        <v>410</v>
      </c>
      <c r="P19" s="73">
        <v>690</v>
      </c>
      <c r="U19" s="78">
        <v>2.94</v>
      </c>
      <c r="W19" s="80" t="s">
        <v>152</v>
      </c>
    </row>
    <row r="20" spans="2:23" x14ac:dyDescent="0.2">
      <c r="J20" s="1"/>
      <c r="K20" s="72" t="s">
        <v>60</v>
      </c>
      <c r="L20" s="73" t="s">
        <v>85</v>
      </c>
      <c r="N20" s="1"/>
      <c r="O20" s="73">
        <v>495</v>
      </c>
      <c r="P20" s="73">
        <v>680</v>
      </c>
      <c r="U20" s="78">
        <v>4.4625000000000004</v>
      </c>
      <c r="W20" s="80" t="s">
        <v>153</v>
      </c>
    </row>
    <row r="21" spans="2:23" x14ac:dyDescent="0.2">
      <c r="K21" s="72" t="s">
        <v>61</v>
      </c>
      <c r="L21" s="73" t="s">
        <v>86</v>
      </c>
      <c r="O21" s="73">
        <v>495</v>
      </c>
      <c r="P21" s="73">
        <v>960</v>
      </c>
      <c r="U21" s="78">
        <v>6.2475000000000005</v>
      </c>
      <c r="W21" s="80" t="s">
        <v>154</v>
      </c>
    </row>
    <row r="22" spans="2:23" x14ac:dyDescent="0.2">
      <c r="K22" s="72" t="s">
        <v>62</v>
      </c>
      <c r="L22" s="73" t="s">
        <v>87</v>
      </c>
      <c r="O22" s="73">
        <v>580</v>
      </c>
      <c r="P22" s="73">
        <v>1120</v>
      </c>
      <c r="U22" s="78">
        <v>8.1375000000000011</v>
      </c>
      <c r="W22" s="80" t="s">
        <v>155</v>
      </c>
    </row>
    <row r="23" spans="2:23" x14ac:dyDescent="0.2">
      <c r="K23" s="72" t="s">
        <v>63</v>
      </c>
      <c r="L23" s="73" t="s">
        <v>88</v>
      </c>
      <c r="O23" s="73">
        <v>660</v>
      </c>
      <c r="P23" s="73">
        <v>1170</v>
      </c>
      <c r="U23" s="78">
        <v>11.707500000000001</v>
      </c>
      <c r="W23" s="80" t="s">
        <v>156</v>
      </c>
    </row>
    <row r="24" spans="2:23" x14ac:dyDescent="0.2">
      <c r="K24" s="72" t="s">
        <v>64</v>
      </c>
      <c r="L24" s="73" t="s">
        <v>89</v>
      </c>
      <c r="O24" s="73">
        <v>780</v>
      </c>
      <c r="P24" s="73">
        <v>1390</v>
      </c>
      <c r="U24" s="78">
        <v>13.912500000000001</v>
      </c>
      <c r="W24" s="80" t="s">
        <v>157</v>
      </c>
    </row>
    <row r="25" spans="2:23" x14ac:dyDescent="0.2">
      <c r="C25" s="76">
        <v>40</v>
      </c>
      <c r="D25" s="76">
        <v>0.84</v>
      </c>
      <c r="E25" s="1" t="s">
        <v>192</v>
      </c>
      <c r="G25" s="75" t="s">
        <v>30</v>
      </c>
      <c r="K25" s="72" t="s">
        <v>65</v>
      </c>
      <c r="L25" s="73" t="s">
        <v>90</v>
      </c>
      <c r="O25" s="73">
        <v>780</v>
      </c>
      <c r="P25" s="73">
        <v>1880</v>
      </c>
      <c r="U25" s="78">
        <v>18.059999999999999</v>
      </c>
      <c r="W25" s="80" t="s">
        <v>158</v>
      </c>
    </row>
    <row r="26" spans="2:23" x14ac:dyDescent="0.2">
      <c r="C26" s="76">
        <v>45</v>
      </c>
      <c r="D26" s="76">
        <v>1</v>
      </c>
      <c r="E26" s="1" t="s">
        <v>193</v>
      </c>
      <c r="G26" s="75" t="s">
        <v>31</v>
      </c>
      <c r="K26" s="72" t="s">
        <v>66</v>
      </c>
      <c r="L26" s="73" t="s">
        <v>91</v>
      </c>
      <c r="O26" s="73">
        <v>780</v>
      </c>
      <c r="P26" s="73">
        <v>2280</v>
      </c>
      <c r="U26" s="78">
        <v>34.020000000000003</v>
      </c>
      <c r="W26" s="80" t="s">
        <v>159</v>
      </c>
    </row>
    <row r="27" spans="2:23" x14ac:dyDescent="0.2">
      <c r="C27" s="76">
        <v>50</v>
      </c>
      <c r="D27" s="76">
        <v>1.2</v>
      </c>
      <c r="K27" s="72" t="s">
        <v>67</v>
      </c>
      <c r="L27" s="73" t="s">
        <v>92</v>
      </c>
      <c r="O27" s="73">
        <v>960</v>
      </c>
      <c r="P27" s="73">
        <v>2380</v>
      </c>
      <c r="U27" s="78">
        <v>42.314999999999998</v>
      </c>
      <c r="W27" s="80" t="s">
        <v>160</v>
      </c>
    </row>
    <row r="28" spans="2:23" x14ac:dyDescent="0.2">
      <c r="C28" s="76">
        <v>55</v>
      </c>
      <c r="D28" s="76">
        <v>1.45</v>
      </c>
      <c r="E28" s="75" t="s">
        <v>128</v>
      </c>
      <c r="K28" s="72" t="s">
        <v>68</v>
      </c>
      <c r="L28" s="73" t="s">
        <v>93</v>
      </c>
      <c r="O28" s="73">
        <v>1100</v>
      </c>
      <c r="P28" s="73">
        <v>2520</v>
      </c>
      <c r="U28" s="78">
        <v>58.275000000000006</v>
      </c>
      <c r="W28" s="80" t="s">
        <v>161</v>
      </c>
    </row>
    <row r="29" spans="2:23" x14ac:dyDescent="0.2">
      <c r="C29" s="76">
        <v>60</v>
      </c>
      <c r="D29" s="76">
        <v>1.68</v>
      </c>
      <c r="E29" s="75" t="s">
        <v>129</v>
      </c>
      <c r="K29" s="72" t="s">
        <v>69</v>
      </c>
      <c r="L29" s="73" t="s">
        <v>94</v>
      </c>
      <c r="O29" s="73">
        <v>1100</v>
      </c>
      <c r="P29" s="73">
        <v>2760</v>
      </c>
      <c r="U29" s="78">
        <v>136.5</v>
      </c>
      <c r="W29" s="80" t="s">
        <v>162</v>
      </c>
    </row>
    <row r="30" spans="2:23" x14ac:dyDescent="0.2">
      <c r="B30" s="1"/>
      <c r="C30" s="76">
        <v>65</v>
      </c>
      <c r="D30" s="76">
        <v>1.99</v>
      </c>
      <c r="E30" s="75" t="s">
        <v>130</v>
      </c>
      <c r="K30" s="72" t="s">
        <v>70</v>
      </c>
      <c r="L30" s="73" t="s">
        <v>95</v>
      </c>
      <c r="O30" s="73">
        <v>1200</v>
      </c>
      <c r="P30" s="73">
        <v>2800</v>
      </c>
      <c r="U30" s="78">
        <v>173.25</v>
      </c>
      <c r="W30" s="80" t="s">
        <v>163</v>
      </c>
    </row>
    <row r="31" spans="2:23" x14ac:dyDescent="0.2">
      <c r="C31" s="76">
        <v>70</v>
      </c>
      <c r="D31" s="76">
        <v>2.25</v>
      </c>
      <c r="K31" s="72" t="s">
        <v>71</v>
      </c>
      <c r="L31" s="73" t="s">
        <v>96</v>
      </c>
      <c r="O31" s="73">
        <v>1450</v>
      </c>
      <c r="P31" s="73">
        <v>3100</v>
      </c>
      <c r="W31" s="80" t="s">
        <v>164</v>
      </c>
    </row>
    <row r="32" spans="2:23" x14ac:dyDescent="0.2">
      <c r="C32" s="76">
        <v>75</v>
      </c>
      <c r="D32" s="76">
        <v>2.58</v>
      </c>
      <c r="K32" s="72" t="s">
        <v>72</v>
      </c>
      <c r="L32" s="73" t="s">
        <v>97</v>
      </c>
      <c r="O32" s="73">
        <v>1450</v>
      </c>
      <c r="P32" s="73">
        <v>3720</v>
      </c>
      <c r="U32" s="78">
        <v>6</v>
      </c>
    </row>
    <row r="33" spans="1:21" ht="12.75" customHeight="1" x14ac:dyDescent="0.2">
      <c r="C33" s="76">
        <v>80</v>
      </c>
      <c r="D33" s="76">
        <v>2.89</v>
      </c>
      <c r="K33" s="72" t="s">
        <v>73</v>
      </c>
      <c r="L33" s="73" t="s">
        <v>98</v>
      </c>
      <c r="O33" s="73">
        <v>1600</v>
      </c>
      <c r="P33" s="73">
        <v>5750</v>
      </c>
      <c r="U33" s="78">
        <v>7.75</v>
      </c>
    </row>
    <row r="34" spans="1:21" x14ac:dyDescent="0.2">
      <c r="C34" s="76">
        <v>85</v>
      </c>
      <c r="D34" s="76">
        <v>3.19</v>
      </c>
      <c r="U34" s="78">
        <v>11.15</v>
      </c>
    </row>
    <row r="35" spans="1:21" x14ac:dyDescent="0.2">
      <c r="C35" s="76">
        <v>90</v>
      </c>
      <c r="D35" s="76">
        <v>3.58</v>
      </c>
      <c r="O35" s="73">
        <v>380</v>
      </c>
      <c r="P35" s="73">
        <v>750</v>
      </c>
      <c r="U35" s="78">
        <v>13.25</v>
      </c>
    </row>
    <row r="36" spans="1:21" x14ac:dyDescent="0.2">
      <c r="C36" s="76">
        <v>95</v>
      </c>
      <c r="D36" s="76">
        <v>3.91</v>
      </c>
      <c r="O36" s="73">
        <v>380</v>
      </c>
      <c r="P36" s="73">
        <v>810</v>
      </c>
      <c r="U36" s="78">
        <v>17.2</v>
      </c>
    </row>
    <row r="37" spans="1:21" x14ac:dyDescent="0.2">
      <c r="C37" s="76">
        <v>100</v>
      </c>
      <c r="D37" s="76">
        <v>4.32</v>
      </c>
      <c r="O37" s="73">
        <v>430</v>
      </c>
      <c r="P37" s="73">
        <v>960</v>
      </c>
      <c r="U37" s="78">
        <v>32.4</v>
      </c>
    </row>
    <row r="38" spans="1:21" x14ac:dyDescent="0.2">
      <c r="O38" s="73">
        <v>460</v>
      </c>
      <c r="P38" s="73">
        <v>990</v>
      </c>
      <c r="U38" s="78">
        <v>40.299999999999997</v>
      </c>
    </row>
    <row r="39" spans="1:21" x14ac:dyDescent="0.2">
      <c r="C39" s="1"/>
      <c r="E39" s="1"/>
      <c r="G39" s="81"/>
      <c r="H39" s="1"/>
      <c r="K39" s="1"/>
      <c r="O39" s="73">
        <v>500</v>
      </c>
      <c r="P39" s="73">
        <v>840</v>
      </c>
      <c r="U39" s="78">
        <v>55.5</v>
      </c>
    </row>
    <row r="40" spans="1:21" x14ac:dyDescent="0.2">
      <c r="A40" s="1" t="s">
        <v>127</v>
      </c>
      <c r="O40" s="73">
        <v>590</v>
      </c>
      <c r="P40" s="73">
        <v>1120</v>
      </c>
      <c r="U40" s="78">
        <v>130</v>
      </c>
    </row>
    <row r="41" spans="1:21" x14ac:dyDescent="0.2">
      <c r="A41" s="1" t="s">
        <v>124</v>
      </c>
      <c r="L41" s="82"/>
      <c r="O41" s="73">
        <v>640</v>
      </c>
      <c r="P41" s="73">
        <v>1230</v>
      </c>
      <c r="U41" s="78">
        <v>165</v>
      </c>
    </row>
    <row r="42" spans="1:21" ht="12.75" customHeight="1" x14ac:dyDescent="0.2">
      <c r="A42" s="1" t="s">
        <v>125</v>
      </c>
      <c r="D42" s="83"/>
      <c r="E42" s="83"/>
      <c r="F42" s="83"/>
      <c r="G42" s="83"/>
      <c r="H42" s="83"/>
      <c r="I42" s="83"/>
      <c r="J42" s="83"/>
      <c r="K42" s="83"/>
      <c r="L42" s="83"/>
      <c r="O42" s="73">
        <v>750</v>
      </c>
      <c r="P42" s="73">
        <v>1550</v>
      </c>
      <c r="U42" s="78">
        <v>240</v>
      </c>
    </row>
    <row r="43" spans="1:21" x14ac:dyDescent="0.2">
      <c r="A43" s="1" t="s">
        <v>123</v>
      </c>
      <c r="D43" s="83"/>
      <c r="E43" s="83"/>
      <c r="F43" s="83"/>
      <c r="G43" s="83"/>
      <c r="H43" s="83"/>
      <c r="I43" s="83"/>
      <c r="J43" s="83"/>
      <c r="K43" s="83"/>
      <c r="L43" s="83"/>
      <c r="O43" s="73">
        <v>800</v>
      </c>
      <c r="P43" s="73">
        <v>1850</v>
      </c>
      <c r="U43" s="78">
        <v>375</v>
      </c>
    </row>
    <row r="44" spans="1:21" x14ac:dyDescent="0.2">
      <c r="A44" s="1" t="s">
        <v>126</v>
      </c>
      <c r="O44" s="73">
        <v>800</v>
      </c>
      <c r="P44" s="73">
        <v>2180</v>
      </c>
      <c r="U44" s="78">
        <v>307</v>
      </c>
    </row>
    <row r="45" spans="1:21" x14ac:dyDescent="0.2">
      <c r="A45" s="1" t="s">
        <v>201</v>
      </c>
      <c r="O45" s="73">
        <v>960</v>
      </c>
      <c r="P45" s="73">
        <v>2380</v>
      </c>
      <c r="U45" s="78">
        <v>550</v>
      </c>
    </row>
    <row r="46" spans="1:21" x14ac:dyDescent="0.2">
      <c r="O46" s="73">
        <v>1100</v>
      </c>
      <c r="P46" s="73">
        <v>2520</v>
      </c>
      <c r="U46" s="78">
        <v>655</v>
      </c>
    </row>
    <row r="47" spans="1:21" x14ac:dyDescent="0.2">
      <c r="O47" s="73">
        <v>1200</v>
      </c>
      <c r="P47" s="73">
        <v>2700</v>
      </c>
      <c r="U47" s="78">
        <v>830</v>
      </c>
    </row>
    <row r="48" spans="1:21" x14ac:dyDescent="0.2">
      <c r="O48" s="73">
        <v>1200</v>
      </c>
      <c r="P48" s="73">
        <v>2800</v>
      </c>
      <c r="U48" s="78">
        <v>1920</v>
      </c>
    </row>
    <row r="49" spans="15:21" x14ac:dyDescent="0.2">
      <c r="O49" s="73">
        <v>1450</v>
      </c>
      <c r="P49" s="73">
        <v>3100</v>
      </c>
    </row>
    <row r="50" spans="15:21" x14ac:dyDescent="0.2">
      <c r="O50" s="73">
        <v>1450</v>
      </c>
      <c r="P50" s="73">
        <v>3720</v>
      </c>
      <c r="U50" s="78">
        <v>6.2</v>
      </c>
    </row>
    <row r="51" spans="15:21" x14ac:dyDescent="0.2">
      <c r="O51" s="73">
        <v>1600</v>
      </c>
      <c r="P51" s="73">
        <v>5750</v>
      </c>
      <c r="U51" s="78">
        <v>8.1375000000000011</v>
      </c>
    </row>
    <row r="52" spans="15:21" x14ac:dyDescent="0.2">
      <c r="U52" s="78">
        <v>11.707500000000001</v>
      </c>
    </row>
    <row r="53" spans="15:21" x14ac:dyDescent="0.2">
      <c r="U53" s="78">
        <v>13.912500000000001</v>
      </c>
    </row>
    <row r="54" spans="15:21" x14ac:dyDescent="0.2">
      <c r="U54" s="78">
        <v>18.059999999999999</v>
      </c>
    </row>
    <row r="55" spans="15:21" x14ac:dyDescent="0.2">
      <c r="U55" s="78">
        <v>34.020000000000003</v>
      </c>
    </row>
    <row r="56" spans="15:21" x14ac:dyDescent="0.2">
      <c r="U56" s="78">
        <v>42.314999999999998</v>
      </c>
    </row>
    <row r="57" spans="15:21" x14ac:dyDescent="0.2">
      <c r="U57" s="78">
        <v>58.275000000000006</v>
      </c>
    </row>
    <row r="58" spans="15:21" x14ac:dyDescent="0.2">
      <c r="U58" s="78">
        <v>136.5</v>
      </c>
    </row>
    <row r="59" spans="15:21" x14ac:dyDescent="0.2">
      <c r="U59" s="78">
        <v>173.25</v>
      </c>
    </row>
    <row r="60" spans="15:21" x14ac:dyDescent="0.2">
      <c r="U60" s="78">
        <v>252</v>
      </c>
    </row>
    <row r="61" spans="15:21" x14ac:dyDescent="0.2">
      <c r="U61" s="78">
        <v>393.75</v>
      </c>
    </row>
    <row r="62" spans="15:21" x14ac:dyDescent="0.2">
      <c r="U62" s="78">
        <v>322.35000000000002</v>
      </c>
    </row>
    <row r="63" spans="15:21" x14ac:dyDescent="0.2">
      <c r="U63" s="78">
        <v>577.5</v>
      </c>
    </row>
    <row r="64" spans="15:21" x14ac:dyDescent="0.2">
      <c r="U64" s="78">
        <v>687.75</v>
      </c>
    </row>
    <row r="65" spans="15:21" x14ac:dyDescent="0.2">
      <c r="U65" s="78">
        <v>871.5</v>
      </c>
    </row>
    <row r="66" spans="15:21" x14ac:dyDescent="0.2">
      <c r="U66" s="78">
        <v>2016</v>
      </c>
    </row>
    <row r="67" spans="15:21" x14ac:dyDescent="0.2">
      <c r="O67" s="84"/>
      <c r="U67" s="78"/>
    </row>
    <row r="68" spans="15:21" x14ac:dyDescent="0.2">
      <c r="U68" s="78">
        <v>17</v>
      </c>
    </row>
    <row r="69" spans="15:21" x14ac:dyDescent="0.2">
      <c r="O69" s="84"/>
      <c r="U69" s="78">
        <v>20</v>
      </c>
    </row>
    <row r="70" spans="15:21" x14ac:dyDescent="0.2">
      <c r="O70" s="84"/>
      <c r="U70" s="78">
        <v>26</v>
      </c>
    </row>
    <row r="71" spans="15:21" x14ac:dyDescent="0.2">
      <c r="O71" s="84"/>
      <c r="U71" s="78">
        <v>28</v>
      </c>
    </row>
    <row r="72" spans="15:21" x14ac:dyDescent="0.2">
      <c r="U72" s="73">
        <v>50</v>
      </c>
    </row>
    <row r="73" spans="15:21" x14ac:dyDescent="0.2">
      <c r="U73" s="73">
        <v>68</v>
      </c>
    </row>
    <row r="74" spans="15:21" x14ac:dyDescent="0.2">
      <c r="U74" s="73">
        <v>79</v>
      </c>
    </row>
    <row r="75" spans="15:21" x14ac:dyDescent="0.2">
      <c r="U75" s="73">
        <v>115</v>
      </c>
    </row>
    <row r="76" spans="15:21" x14ac:dyDescent="0.2">
      <c r="U76" s="73">
        <v>220</v>
      </c>
    </row>
    <row r="77" spans="15:21" x14ac:dyDescent="0.2">
      <c r="U77" s="73">
        <v>250</v>
      </c>
    </row>
    <row r="78" spans="15:21" x14ac:dyDescent="0.2">
      <c r="U78" s="73">
        <v>375</v>
      </c>
    </row>
    <row r="79" spans="15:21" x14ac:dyDescent="0.2">
      <c r="U79" s="73">
        <v>520</v>
      </c>
    </row>
    <row r="80" spans="15:21" x14ac:dyDescent="0.2">
      <c r="U80" s="73">
        <v>650</v>
      </c>
    </row>
    <row r="81" spans="21:21" x14ac:dyDescent="0.2">
      <c r="U81" s="73">
        <v>780</v>
      </c>
    </row>
    <row r="82" spans="21:21" x14ac:dyDescent="0.2">
      <c r="U82" s="73">
        <v>980</v>
      </c>
    </row>
    <row r="83" spans="21:21" x14ac:dyDescent="0.2">
      <c r="U83" s="73">
        <v>1140</v>
      </c>
    </row>
    <row r="84" spans="21:21" x14ac:dyDescent="0.2">
      <c r="U84" s="73">
        <v>2500</v>
      </c>
    </row>
    <row r="86" spans="21:21" x14ac:dyDescent="0.2">
      <c r="U86" s="73">
        <v>30</v>
      </c>
    </row>
    <row r="87" spans="21:21" x14ac:dyDescent="0.2">
      <c r="U87" s="73">
        <v>35</v>
      </c>
    </row>
    <row r="88" spans="21:21" x14ac:dyDescent="0.2">
      <c r="U88" s="73">
        <v>46</v>
      </c>
    </row>
    <row r="89" spans="21:21" x14ac:dyDescent="0.2">
      <c r="U89" s="73">
        <v>51</v>
      </c>
    </row>
    <row r="90" spans="21:21" x14ac:dyDescent="0.2">
      <c r="U90" s="73">
        <v>85</v>
      </c>
    </row>
    <row r="91" spans="21:21" x14ac:dyDescent="0.2">
      <c r="U91" s="73">
        <v>112</v>
      </c>
    </row>
    <row r="92" spans="21:21" x14ac:dyDescent="0.2">
      <c r="U92" s="73">
        <v>130</v>
      </c>
    </row>
    <row r="93" spans="21:21" x14ac:dyDescent="0.2">
      <c r="U93" s="73">
        <v>202</v>
      </c>
    </row>
    <row r="94" spans="21:21" x14ac:dyDescent="0.2">
      <c r="U94" s="73">
        <v>328</v>
      </c>
    </row>
    <row r="95" spans="21:21" x14ac:dyDescent="0.2">
      <c r="U95" s="73">
        <v>368</v>
      </c>
    </row>
    <row r="96" spans="21:21" x14ac:dyDescent="0.2">
      <c r="U96" s="73">
        <v>495</v>
      </c>
    </row>
    <row r="97" spans="6:26" x14ac:dyDescent="0.2">
      <c r="U97" s="73">
        <v>745</v>
      </c>
    </row>
    <row r="98" spans="6:26" x14ac:dyDescent="0.2">
      <c r="U98" s="73">
        <v>828</v>
      </c>
    </row>
    <row r="99" spans="6:26" x14ac:dyDescent="0.2">
      <c r="U99" s="73">
        <v>910</v>
      </c>
    </row>
    <row r="100" spans="6:26" x14ac:dyDescent="0.2">
      <c r="U100" s="73">
        <v>1290</v>
      </c>
    </row>
    <row r="101" spans="6:26" x14ac:dyDescent="0.2">
      <c r="U101" s="73">
        <v>1472</v>
      </c>
    </row>
    <row r="102" spans="6:26" x14ac:dyDescent="0.2">
      <c r="U102" s="73">
        <v>2980</v>
      </c>
    </row>
    <row r="107" spans="6:26" x14ac:dyDescent="0.2">
      <c r="R107" s="1"/>
      <c r="Z107" s="1"/>
    </row>
    <row r="108" spans="6:26" x14ac:dyDescent="0.2">
      <c r="F108" s="79"/>
      <c r="G108" s="76"/>
      <c r="H108" s="76"/>
      <c r="I108" s="76"/>
      <c r="J108" s="76"/>
      <c r="K108" s="76"/>
      <c r="L108" s="77"/>
      <c r="M108" s="1"/>
      <c r="R108" s="1"/>
      <c r="Z108" s="76"/>
    </row>
    <row r="109" spans="6:26" x14ac:dyDescent="0.2">
      <c r="R109" s="1"/>
      <c r="Z109" s="1"/>
    </row>
  </sheetData>
  <sheetProtection algorithmName="SHA-512" hashValue="qGZEfjWt7r75Z41tWd4sZ1kI/gjQG9hDPjJW0P3zYIxIRP6ZtKygH1aqz92LIosw55yP0fRAMITrLD7ePT2yqg==" saltValue="PRgRoCixN5VzvcS8E8cUfg==" spinCount="100000" sheet="1" objects="1" scenarios="1" selectLockedCells="1" selectUnlockedCells="1"/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'Справочная информация'!C25:C25</xm:f>
              <xm:sqref>D25</xm:sqref>
            </x14:sparkline>
            <x14:sparkline>
              <xm:f>'Справочная информация'!C26:C26</xm:f>
              <xm:sqref>D26</xm:sqref>
            </x14:sparkline>
            <x14:sparkline>
              <xm:f>'Справочная информация'!C27:C27</xm:f>
              <xm:sqref>D27</xm:sqref>
            </x14:sparkline>
            <x14:sparkline>
              <xm:f>'Справочная информация'!C28:C28</xm:f>
              <xm:sqref>D28</xm:sqref>
            </x14:sparkline>
            <x14:sparkline>
              <xm:f>'Справочная информация'!C29:C29</xm:f>
              <xm:sqref>D29</xm:sqref>
            </x14:sparkline>
            <x14:sparkline>
              <xm:f>'Справочная информация'!C30:C30</xm:f>
              <xm:sqref>D30</xm:sqref>
            </x14:sparkline>
            <x14:sparkline>
              <xm:f>'Справочная информация'!C31:C31</xm:f>
              <xm:sqref>D31</xm:sqref>
            </x14:sparkline>
            <x14:sparkline>
              <xm:f>'Справочная информация'!C32:C32</xm:f>
              <xm:sqref>D32</xm:sqref>
            </x14:sparkline>
            <x14:sparkline>
              <xm:f>'Справочная информация'!C33:C33</xm:f>
              <xm:sqref>D33</xm:sqref>
            </x14:sparkline>
            <x14:sparkline>
              <xm:f>'Справочная информация'!C34:C34</xm:f>
              <xm:sqref>D34</xm:sqref>
            </x14:sparkline>
            <x14:sparkline>
              <xm:f>'Справочная информация'!C35:C35</xm:f>
              <xm:sqref>D35</xm:sqref>
            </x14:sparkline>
            <x14:sparkline>
              <xm:f>'Справочная информация'!C36:C36</xm:f>
              <xm:sqref>D36</xm:sqref>
            </x14:sparkline>
            <x14:sparkline>
              <xm:f>'Справочная информация'!C37:C37</xm:f>
              <xm:sqref>D37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Расчёт расширительного бака</vt:lpstr>
      <vt:lpstr>Справочная информация</vt:lpstr>
    </vt:vector>
  </TitlesOfParts>
  <Company>adl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Mikhail Kulebyakin</cp:lastModifiedBy>
  <cp:lastPrinted>2020-02-19T14:01:49Z</cp:lastPrinted>
  <dcterms:created xsi:type="dcterms:W3CDTF">2006-11-02T06:31:38Z</dcterms:created>
  <dcterms:modified xsi:type="dcterms:W3CDTF">2020-06-29T08:17:41Z</dcterms:modified>
</cp:coreProperties>
</file>